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drapeau\Downloads\"/>
    </mc:Choice>
  </mc:AlternateContent>
  <bookViews>
    <workbookView xWindow="0" yWindow="0" windowWidth="25200" windowHeight="11985" tabRatio="828" firstSheet="1" activeTab="1"/>
  </bookViews>
  <sheets>
    <sheet name="B2B - Flux 2 - UBL" sheetId="4" state="hidden" r:id="rId1"/>
    <sheet name="Version" sheetId="15" r:id="rId2"/>
    <sheet name="Note" sheetId="14" r:id="rId3"/>
    <sheet name="Tableau ES Flux 1" sheetId="16" r:id="rId4"/>
    <sheet name="Feuil4" sheetId="17" state="hidden" r:id="rId5"/>
    <sheet name="B2B - Flux 1 - UBL" sheetId="11" state="hidden" r:id="rId6"/>
  </sheets>
  <externalReferences>
    <externalReference r:id="rId7"/>
    <externalReference r:id="rId8"/>
  </externalReferences>
  <definedNames>
    <definedName name="_xlnm._FilterDatabase" localSheetId="5" hidden="1">'B2B - Flux 1 - UBL'!$A$4:$S$84</definedName>
    <definedName name="_xlnm._FilterDatabase" localSheetId="0" hidden="1">'B2B - Flux 2 - UBL'!$A$4:$R$223</definedName>
    <definedName name="Priorité">[1]Feuil2!$C$1:$C$3</definedName>
    <definedName name="reference" localSheetId="5">#REF!</definedName>
    <definedName name="reference">#REF!</definedName>
    <definedName name="SP_EXCEL_LINK_2086b10f89ac4ae9a825c43c8cdbbf4e" localSheetId="5">#REF!</definedName>
    <definedName name="SP_EXCEL_LINK_2086b10f89ac4ae9a825c43c8cdbbf4e">#REF!</definedName>
    <definedName name="SP_EXCEL_LINK_2d3c8e505c7b441c88001872bdc3f14f" localSheetId="5">#REF!</definedName>
    <definedName name="SP_EXCEL_LINK_2d3c8e505c7b441c88001872bdc3f14f">#REF!</definedName>
    <definedName name="SP_EXCEL_LINK_7479312503d44844bb584db5ab896be9" localSheetId="5">#REF!</definedName>
    <definedName name="SP_EXCEL_LINK_7479312503d44844bb584db5ab896be9">#REF!</definedName>
    <definedName name="SP_EXCEL_LINK_7580692eb5a24997bf6ff9e0b9a220dd" localSheetId="5">#REF!</definedName>
    <definedName name="SP_EXCEL_LINK_7580692eb5a24997bf6ff9e0b9a220dd">#REF!</definedName>
    <definedName name="SP_EXCEL_LINK_78d01c3a212d4c3f8a6304e7c8f57a06" localSheetId="5">#REF!</definedName>
    <definedName name="SP_EXCEL_LINK_78d01c3a212d4c3f8a6304e7c8f57a06">#REF!</definedName>
    <definedName name="SP_EXCEL_LINK_8b5412ce04fd48dcba509f801edde731" localSheetId="5">#REF!</definedName>
    <definedName name="SP_EXCEL_LINK_8b5412ce04fd48dcba509f801edde731">#REF!</definedName>
    <definedName name="SP_EXCEL_LINK_b7442fbbc0f548458942543cb9aac7ac" localSheetId="5">#REF!</definedName>
    <definedName name="SP_EXCEL_LINK_b7442fbbc0f548458942543cb9aac7ac">#REF!</definedName>
    <definedName name="SP_EXCEL_LINK_cb46ec5e4201435b98e121370bd71f1f" localSheetId="5">#REF!</definedName>
    <definedName name="SP_EXCEL_LINK_cb46ec5e4201435b98e121370bd71f1f">#REF!</definedName>
    <definedName name="sssss" localSheetId="5">#REF!</definedName>
    <definedName name="sssss">#REF!</definedName>
    <definedName name="sssssss" localSheetId="5">#REF!</definedName>
    <definedName name="sssssss">#REF!</definedName>
    <definedName name="titre" localSheetId="5">#REF!</definedName>
    <definedName name="titre">#REF!</definedName>
    <definedName name="tranche">[2]Paramètres!$A$1:$A$2</definedName>
    <definedName name="Type">[1]Feuil2!$A$1:$A$3</definedName>
    <definedName name="Validation">[1]Feuil2!$E$1:$E$3</definedName>
  </definedNames>
  <calcPr calcId="152511"/>
</workbook>
</file>

<file path=xl/calcChain.xml><?xml version="1.0" encoding="utf-8"?>
<calcChain xmlns="http://schemas.openxmlformats.org/spreadsheetml/2006/main">
  <c r="A77" i="17" l="1"/>
  <c r="A73" i="17"/>
  <c r="A69" i="17"/>
  <c r="A65" i="17"/>
  <c r="A61" i="17"/>
  <c r="A57" i="17"/>
  <c r="A53" i="17"/>
  <c r="A49" i="17"/>
  <c r="A45" i="17"/>
  <c r="A41" i="17"/>
  <c r="A37" i="17"/>
  <c r="A33" i="17"/>
  <c r="A29" i="17"/>
  <c r="A25" i="17"/>
  <c r="A21" i="17"/>
  <c r="A17" i="17"/>
  <c r="A13" i="17"/>
  <c r="A9" i="17"/>
  <c r="A5" i="17"/>
  <c r="A2" i="17"/>
  <c r="A3" i="17"/>
  <c r="A4" i="17"/>
  <c r="A6" i="17"/>
  <c r="A7" i="17"/>
  <c r="A8" i="17"/>
  <c r="A10" i="17"/>
  <c r="A11" i="17"/>
  <c r="A12" i="17"/>
  <c r="A14" i="17"/>
  <c r="A15" i="17"/>
  <c r="A16" i="17"/>
  <c r="A18" i="17"/>
  <c r="A19" i="17"/>
  <c r="A20" i="17"/>
  <c r="A22" i="17"/>
  <c r="A23" i="17"/>
  <c r="A24" i="17"/>
  <c r="A26" i="17"/>
  <c r="A27" i="17"/>
  <c r="A28" i="17"/>
  <c r="A30" i="17"/>
  <c r="A31" i="17"/>
  <c r="A32" i="17"/>
  <c r="A34" i="17"/>
  <c r="A35" i="17"/>
  <c r="A36" i="17"/>
  <c r="A38" i="17"/>
  <c r="A39" i="17"/>
  <c r="A40" i="17"/>
  <c r="A42" i="17"/>
  <c r="A43" i="17"/>
  <c r="A44" i="17"/>
  <c r="A46" i="17"/>
  <c r="A47" i="17"/>
  <c r="A48" i="17"/>
  <c r="A50" i="17"/>
  <c r="A51" i="17"/>
  <c r="A52" i="17"/>
  <c r="A54" i="17"/>
  <c r="A55" i="17"/>
  <c r="A56" i="17"/>
  <c r="A58" i="17"/>
  <c r="A59" i="17"/>
  <c r="A60" i="17"/>
  <c r="A62" i="17"/>
  <c r="A63" i="17"/>
  <c r="A64" i="17"/>
  <c r="A66" i="17"/>
  <c r="A67" i="17"/>
  <c r="A68" i="17"/>
  <c r="A70" i="17"/>
  <c r="A71" i="17"/>
  <c r="A72" i="17"/>
  <c r="A74" i="17"/>
  <c r="A75" i="17"/>
  <c r="A76"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D45" i="11" l="1"/>
  <c r="P10" i="11"/>
  <c r="N84" i="11" l="1"/>
  <c r="M84" i="11"/>
  <c r="L84" i="11"/>
  <c r="K84" i="11"/>
  <c r="J84" i="11"/>
  <c r="I84" i="11"/>
  <c r="H84" i="11"/>
  <c r="G84" i="11"/>
  <c r="E84" i="11"/>
  <c r="D84" i="11"/>
  <c r="B84" i="11"/>
  <c r="N83" i="11"/>
  <c r="M83" i="11"/>
  <c r="L83" i="11"/>
  <c r="K83" i="11"/>
  <c r="J83" i="11"/>
  <c r="I83" i="11"/>
  <c r="H83" i="11"/>
  <c r="G83" i="11"/>
  <c r="D83" i="11"/>
  <c r="B83" i="11"/>
  <c r="N82" i="11"/>
  <c r="M82" i="11"/>
  <c r="L82" i="11"/>
  <c r="K82" i="11"/>
  <c r="J82" i="11"/>
  <c r="I82" i="11"/>
  <c r="H82" i="11"/>
  <c r="G82" i="11"/>
  <c r="E82" i="11"/>
  <c r="D82" i="11"/>
  <c r="B82" i="11"/>
  <c r="N81" i="11"/>
  <c r="M81" i="11"/>
  <c r="L81" i="11"/>
  <c r="K81" i="11"/>
  <c r="J81" i="11"/>
  <c r="I81" i="11"/>
  <c r="H81" i="11"/>
  <c r="G81" i="11"/>
  <c r="E81" i="11"/>
  <c r="D81" i="11"/>
  <c r="B81" i="11"/>
  <c r="N80" i="11"/>
  <c r="M80" i="11"/>
  <c r="L80" i="11"/>
  <c r="K80" i="11"/>
  <c r="J80" i="11"/>
  <c r="I80" i="11"/>
  <c r="H80" i="11"/>
  <c r="G80" i="11"/>
  <c r="D80" i="11"/>
  <c r="B80" i="11"/>
  <c r="N79" i="11"/>
  <c r="M79" i="11"/>
  <c r="L79" i="11"/>
  <c r="K79" i="11"/>
  <c r="J79" i="11"/>
  <c r="I79" i="11"/>
  <c r="H79" i="11"/>
  <c r="G79" i="11"/>
  <c r="E79" i="11"/>
  <c r="D79" i="11"/>
  <c r="B79" i="11"/>
  <c r="N78" i="11"/>
  <c r="M78" i="11"/>
  <c r="L78" i="11"/>
  <c r="K78" i="11"/>
  <c r="J78" i="11"/>
  <c r="I78" i="11"/>
  <c r="H78" i="11"/>
  <c r="G78" i="11"/>
  <c r="E78" i="11"/>
  <c r="D78" i="11"/>
  <c r="B78" i="11"/>
  <c r="N77" i="11"/>
  <c r="M77" i="11"/>
  <c r="L77" i="11"/>
  <c r="K77" i="11"/>
  <c r="J77" i="11"/>
  <c r="I77" i="11"/>
  <c r="H77" i="11"/>
  <c r="G77" i="11"/>
  <c r="E77" i="11"/>
  <c r="D77" i="11"/>
  <c r="B77" i="11"/>
  <c r="N76" i="11"/>
  <c r="M76" i="11"/>
  <c r="L76" i="11"/>
  <c r="K76" i="11"/>
  <c r="J76" i="11"/>
  <c r="I76" i="11"/>
  <c r="H76" i="11"/>
  <c r="G76" i="11"/>
  <c r="E76" i="11"/>
  <c r="D76" i="11"/>
  <c r="B76" i="11"/>
  <c r="N75" i="11"/>
  <c r="M75" i="11"/>
  <c r="L75" i="11"/>
  <c r="K75" i="11"/>
  <c r="J75" i="11"/>
  <c r="I75" i="11"/>
  <c r="H75" i="11"/>
  <c r="G75" i="11"/>
  <c r="E75" i="11"/>
  <c r="D75" i="11"/>
  <c r="B75" i="11"/>
  <c r="N74" i="11"/>
  <c r="M74" i="11"/>
  <c r="L74" i="11"/>
  <c r="K74" i="11"/>
  <c r="J74" i="11"/>
  <c r="I74" i="11"/>
  <c r="H74" i="11"/>
  <c r="G74" i="11"/>
  <c r="D74" i="11"/>
  <c r="B74" i="11"/>
  <c r="N73" i="11"/>
  <c r="M73" i="11"/>
  <c r="L73" i="11"/>
  <c r="K73" i="11"/>
  <c r="J73" i="11"/>
  <c r="I73" i="11"/>
  <c r="H73" i="11"/>
  <c r="G73" i="11"/>
  <c r="E73" i="11"/>
  <c r="D73" i="11"/>
  <c r="B73" i="11"/>
  <c r="N72" i="11"/>
  <c r="M72" i="11"/>
  <c r="L72" i="11"/>
  <c r="K72" i="11"/>
  <c r="J72" i="11"/>
  <c r="I72" i="11"/>
  <c r="H72" i="11"/>
  <c r="G72" i="11"/>
  <c r="D72" i="11"/>
  <c r="B72" i="11"/>
  <c r="N71" i="11"/>
  <c r="M71" i="11"/>
  <c r="L71" i="11"/>
  <c r="K71" i="11"/>
  <c r="J71" i="11"/>
  <c r="I71" i="11"/>
  <c r="H71" i="11"/>
  <c r="G71" i="11"/>
  <c r="E71" i="11"/>
  <c r="D71" i="11"/>
  <c r="B71" i="11"/>
  <c r="N70" i="11"/>
  <c r="M70" i="11"/>
  <c r="L70" i="11"/>
  <c r="K70" i="11"/>
  <c r="J70" i="11"/>
  <c r="I70" i="11"/>
  <c r="H70" i="11"/>
  <c r="G70" i="11"/>
  <c r="D70" i="11"/>
  <c r="B70" i="11"/>
  <c r="N69" i="11"/>
  <c r="M69" i="11"/>
  <c r="L69" i="11"/>
  <c r="K69" i="11"/>
  <c r="J69" i="11"/>
  <c r="I69" i="11"/>
  <c r="H69" i="11"/>
  <c r="G69" i="11"/>
  <c r="E69" i="11"/>
  <c r="D69" i="11"/>
  <c r="B69" i="11"/>
  <c r="N68" i="11"/>
  <c r="M68" i="11"/>
  <c r="L68" i="11"/>
  <c r="K68" i="11"/>
  <c r="J68" i="11"/>
  <c r="I68" i="11"/>
  <c r="H68" i="11"/>
  <c r="G68" i="11"/>
  <c r="E68" i="11"/>
  <c r="D68" i="11"/>
  <c r="B68" i="11"/>
  <c r="N67" i="11"/>
  <c r="M67" i="11"/>
  <c r="L67" i="11"/>
  <c r="K67" i="11"/>
  <c r="J67" i="11"/>
  <c r="I67" i="11"/>
  <c r="H67" i="11"/>
  <c r="G67" i="11"/>
  <c r="D67" i="11"/>
  <c r="B67" i="11"/>
  <c r="N66" i="11"/>
  <c r="M66" i="11"/>
  <c r="L66" i="11"/>
  <c r="K66" i="11"/>
  <c r="J66" i="11"/>
  <c r="I66" i="11"/>
  <c r="H66" i="11"/>
  <c r="G66" i="11"/>
  <c r="D66" i="11"/>
  <c r="B66" i="11"/>
  <c r="N65" i="11"/>
  <c r="M65" i="11"/>
  <c r="L65" i="11"/>
  <c r="K65" i="11"/>
  <c r="J65" i="11"/>
  <c r="I65" i="11"/>
  <c r="H65" i="11"/>
  <c r="G65" i="11"/>
  <c r="D65" i="11"/>
  <c r="B65" i="11"/>
  <c r="N64" i="11"/>
  <c r="M64" i="11"/>
  <c r="L64" i="11"/>
  <c r="K64" i="11"/>
  <c r="J64" i="11"/>
  <c r="I64" i="11"/>
  <c r="H64" i="11"/>
  <c r="G64" i="11"/>
  <c r="D64" i="11"/>
  <c r="B64" i="11"/>
  <c r="N63" i="11"/>
  <c r="M63" i="11"/>
  <c r="L63" i="11"/>
  <c r="K63" i="11"/>
  <c r="J63" i="11"/>
  <c r="I63" i="11"/>
  <c r="H63" i="11"/>
  <c r="G63" i="11"/>
  <c r="D63" i="11"/>
  <c r="B63" i="11"/>
  <c r="N62" i="11"/>
  <c r="M62" i="11"/>
  <c r="L62" i="11"/>
  <c r="K62" i="11"/>
  <c r="J62" i="11"/>
  <c r="I62" i="11"/>
  <c r="H62" i="11"/>
  <c r="G62" i="11"/>
  <c r="D62" i="11"/>
  <c r="B62" i="11"/>
  <c r="N61" i="11"/>
  <c r="M61" i="11"/>
  <c r="L61" i="11"/>
  <c r="K61" i="11"/>
  <c r="J61" i="11"/>
  <c r="I61" i="11"/>
  <c r="H61" i="11"/>
  <c r="G61" i="11"/>
  <c r="C61" i="11"/>
  <c r="B61" i="11"/>
  <c r="N60" i="11"/>
  <c r="M60" i="11"/>
  <c r="L60" i="11"/>
  <c r="K60" i="11"/>
  <c r="J60" i="11"/>
  <c r="I60" i="11"/>
  <c r="H60" i="11"/>
  <c r="G60" i="11"/>
  <c r="D60" i="11"/>
  <c r="B60" i="11"/>
  <c r="N59" i="11"/>
  <c r="M59" i="11"/>
  <c r="L59" i="11"/>
  <c r="K59" i="11"/>
  <c r="J59" i="11"/>
  <c r="I59" i="11"/>
  <c r="H59" i="11"/>
  <c r="G59" i="11"/>
  <c r="D59" i="11"/>
  <c r="B59" i="11"/>
  <c r="N58" i="11"/>
  <c r="M58" i="11"/>
  <c r="L58" i="11"/>
  <c r="K58" i="11"/>
  <c r="J58" i="11"/>
  <c r="I58" i="11"/>
  <c r="H58" i="11"/>
  <c r="G58" i="11"/>
  <c r="D58" i="11"/>
  <c r="B58" i="11"/>
  <c r="N57" i="11"/>
  <c r="M57" i="11"/>
  <c r="L57" i="11"/>
  <c r="K57" i="11"/>
  <c r="J57" i="11"/>
  <c r="I57" i="11"/>
  <c r="H57" i="11"/>
  <c r="G57" i="11"/>
  <c r="D57" i="11"/>
  <c r="B57" i="11"/>
  <c r="N56" i="11"/>
  <c r="M56" i="11"/>
  <c r="L56" i="11"/>
  <c r="K56" i="11"/>
  <c r="J56" i="11"/>
  <c r="I56" i="11"/>
  <c r="H56" i="11"/>
  <c r="G56" i="11"/>
  <c r="D56" i="11"/>
  <c r="B56" i="11"/>
  <c r="N55" i="11"/>
  <c r="M55" i="11"/>
  <c r="L55" i="11"/>
  <c r="K55" i="11"/>
  <c r="J55" i="11"/>
  <c r="I55" i="11"/>
  <c r="H55" i="11"/>
  <c r="G55" i="11"/>
  <c r="D55" i="11"/>
  <c r="B55" i="11"/>
  <c r="N54" i="11"/>
  <c r="M54" i="11"/>
  <c r="L54" i="11"/>
  <c r="K54" i="11"/>
  <c r="J54" i="11"/>
  <c r="I54" i="11"/>
  <c r="H54" i="11"/>
  <c r="G54" i="11"/>
  <c r="C54" i="11"/>
  <c r="B54" i="11"/>
  <c r="N53" i="11"/>
  <c r="M53" i="11"/>
  <c r="L53" i="11"/>
  <c r="K53" i="11"/>
  <c r="J53" i="11"/>
  <c r="I53" i="11"/>
  <c r="H53" i="11"/>
  <c r="G53" i="11"/>
  <c r="D53" i="11"/>
  <c r="B53" i="11"/>
  <c r="N52" i="11"/>
  <c r="M52" i="11"/>
  <c r="L52" i="11"/>
  <c r="K52" i="11"/>
  <c r="J52" i="11"/>
  <c r="I52" i="11"/>
  <c r="H52" i="11"/>
  <c r="G52" i="11"/>
  <c r="D52" i="11"/>
  <c r="B52" i="11"/>
  <c r="N51" i="11"/>
  <c r="M51" i="11"/>
  <c r="L51" i="11"/>
  <c r="K51" i="11"/>
  <c r="J51" i="11"/>
  <c r="I51" i="11"/>
  <c r="H51" i="11"/>
  <c r="G51" i="11"/>
  <c r="D51" i="11"/>
  <c r="B51" i="11"/>
  <c r="N50" i="11"/>
  <c r="M50" i="11"/>
  <c r="L50" i="11"/>
  <c r="K50" i="11"/>
  <c r="J50" i="11"/>
  <c r="I50" i="11"/>
  <c r="H50" i="11"/>
  <c r="G50" i="11"/>
  <c r="C50" i="11"/>
  <c r="B50" i="11"/>
  <c r="N49" i="11"/>
  <c r="M49" i="11"/>
  <c r="L49" i="11"/>
  <c r="K49" i="11"/>
  <c r="J49" i="11"/>
  <c r="I49" i="11"/>
  <c r="H49" i="11"/>
  <c r="G49" i="11"/>
  <c r="D49" i="11"/>
  <c r="B49" i="11"/>
  <c r="N48" i="11"/>
  <c r="M48" i="11"/>
  <c r="L48" i="11"/>
  <c r="K48" i="11"/>
  <c r="J48" i="11"/>
  <c r="I48" i="11"/>
  <c r="H48" i="11"/>
  <c r="G48" i="11"/>
  <c r="D48" i="11"/>
  <c r="B48" i="11"/>
  <c r="N47" i="11"/>
  <c r="M47" i="11"/>
  <c r="L47" i="11"/>
  <c r="K47" i="11"/>
  <c r="J47" i="11"/>
  <c r="I47" i="11"/>
  <c r="H47" i="11"/>
  <c r="G47" i="11"/>
  <c r="D47" i="11"/>
  <c r="B47" i="11"/>
  <c r="N46" i="11"/>
  <c r="M46" i="11"/>
  <c r="L46" i="11"/>
  <c r="K46" i="11"/>
  <c r="J46" i="11"/>
  <c r="I46" i="11"/>
  <c r="H46" i="11"/>
  <c r="G46" i="11"/>
  <c r="C46" i="11"/>
  <c r="B46" i="11"/>
  <c r="N45" i="11"/>
  <c r="M45" i="11"/>
  <c r="L45" i="11"/>
  <c r="K45" i="11"/>
  <c r="J45" i="11"/>
  <c r="I45" i="11"/>
  <c r="H45" i="11"/>
  <c r="G45" i="11"/>
  <c r="B45" i="11"/>
  <c r="N44" i="11"/>
  <c r="M44" i="11"/>
  <c r="L44" i="11"/>
  <c r="K44" i="11"/>
  <c r="J44" i="11"/>
  <c r="I44" i="11"/>
  <c r="H44" i="11"/>
  <c r="G44" i="11"/>
  <c r="D44" i="11"/>
  <c r="B44" i="11"/>
  <c r="N43" i="11"/>
  <c r="M43" i="11"/>
  <c r="L43" i="11"/>
  <c r="K43" i="11"/>
  <c r="J43" i="11"/>
  <c r="I43" i="11"/>
  <c r="H43" i="11"/>
  <c r="G43" i="11"/>
  <c r="D43" i="11"/>
  <c r="B43" i="11"/>
  <c r="N42" i="11"/>
  <c r="M42" i="11"/>
  <c r="L42" i="11"/>
  <c r="K42" i="11"/>
  <c r="J42" i="11"/>
  <c r="I42" i="11"/>
  <c r="H42" i="11"/>
  <c r="G42" i="11"/>
  <c r="C42" i="11"/>
  <c r="B42" i="11"/>
  <c r="N41" i="11"/>
  <c r="M41" i="11"/>
  <c r="L41" i="11"/>
  <c r="K41" i="11"/>
  <c r="J41" i="11"/>
  <c r="I41" i="11"/>
  <c r="H41" i="11"/>
  <c r="G41" i="11"/>
  <c r="D41" i="11"/>
  <c r="B41" i="11"/>
  <c r="N40" i="11"/>
  <c r="M40" i="11"/>
  <c r="L40" i="11"/>
  <c r="K40" i="11"/>
  <c r="J40" i="11"/>
  <c r="I40" i="11"/>
  <c r="H40" i="11"/>
  <c r="G40" i="11"/>
  <c r="C40" i="11"/>
  <c r="B40" i="11"/>
  <c r="N39" i="11"/>
  <c r="M39" i="11"/>
  <c r="L39" i="11"/>
  <c r="K39" i="11"/>
  <c r="J39" i="11"/>
  <c r="I39" i="11"/>
  <c r="H39" i="11"/>
  <c r="G39" i="11"/>
  <c r="D39" i="11"/>
  <c r="B39" i="11"/>
  <c r="N38" i="11"/>
  <c r="M38" i="11"/>
  <c r="L38" i="11"/>
  <c r="K38" i="11"/>
  <c r="J38" i="11"/>
  <c r="I38" i="11"/>
  <c r="H38" i="11"/>
  <c r="G38" i="11"/>
  <c r="D38" i="11"/>
  <c r="B38" i="11"/>
  <c r="N37" i="11"/>
  <c r="M37" i="11"/>
  <c r="L37" i="11"/>
  <c r="K37" i="11"/>
  <c r="J37" i="11"/>
  <c r="I37" i="11"/>
  <c r="H37" i="11"/>
  <c r="G37" i="11"/>
  <c r="C37" i="11"/>
  <c r="B37" i="11"/>
  <c r="N36" i="11"/>
  <c r="M36" i="11"/>
  <c r="L36" i="11"/>
  <c r="K36" i="11"/>
  <c r="J36" i="11"/>
  <c r="I36" i="11"/>
  <c r="H36" i="11"/>
  <c r="G36" i="11"/>
  <c r="D36" i="11"/>
  <c r="B36" i="11"/>
  <c r="N35" i="11"/>
  <c r="M35" i="11"/>
  <c r="L35" i="11"/>
  <c r="K35" i="11"/>
  <c r="J35" i="11"/>
  <c r="I35" i="11"/>
  <c r="H35" i="11"/>
  <c r="G35" i="11"/>
  <c r="C35" i="11"/>
  <c r="B35" i="11"/>
  <c r="N34" i="11"/>
  <c r="M34" i="11"/>
  <c r="L34" i="11"/>
  <c r="K34" i="11"/>
  <c r="J34" i="11"/>
  <c r="I34" i="11"/>
  <c r="H34" i="11"/>
  <c r="G34" i="11"/>
  <c r="D34" i="11"/>
  <c r="B34" i="11"/>
  <c r="N33" i="11"/>
  <c r="M33" i="11"/>
  <c r="L33" i="11"/>
  <c r="K33" i="11"/>
  <c r="J33" i="11"/>
  <c r="I33" i="11"/>
  <c r="H33" i="11"/>
  <c r="G33" i="11"/>
  <c r="C33" i="11"/>
  <c r="B33" i="11"/>
  <c r="N32" i="11"/>
  <c r="M32" i="11"/>
  <c r="L32" i="11"/>
  <c r="K32" i="11"/>
  <c r="J32" i="11"/>
  <c r="I32" i="11"/>
  <c r="H32" i="11"/>
  <c r="G32" i="11"/>
  <c r="E32" i="11"/>
  <c r="D32" i="11"/>
  <c r="B32" i="11"/>
  <c r="N31" i="11"/>
  <c r="M31" i="11"/>
  <c r="L31" i="11"/>
  <c r="K31" i="11"/>
  <c r="J31" i="11"/>
  <c r="I31" i="11"/>
  <c r="H31" i="11"/>
  <c r="G31" i="11"/>
  <c r="D31" i="11"/>
  <c r="B31" i="11"/>
  <c r="N30" i="11"/>
  <c r="M30" i="11"/>
  <c r="L30" i="11"/>
  <c r="K30" i="11"/>
  <c r="J30" i="11"/>
  <c r="I30" i="11"/>
  <c r="H30" i="11"/>
  <c r="G30" i="11"/>
  <c r="D30" i="11"/>
  <c r="B30" i="11"/>
  <c r="N29" i="11"/>
  <c r="M29" i="11"/>
  <c r="L29" i="11"/>
  <c r="K29" i="11"/>
  <c r="J29" i="11"/>
  <c r="I29" i="11"/>
  <c r="H29" i="11"/>
  <c r="G29" i="11"/>
  <c r="D29" i="11"/>
  <c r="B29" i="11"/>
  <c r="N28" i="11"/>
  <c r="M28" i="11"/>
  <c r="L28" i="11"/>
  <c r="K28" i="11"/>
  <c r="J28" i="11"/>
  <c r="I28" i="11"/>
  <c r="H28" i="11"/>
  <c r="G28" i="11"/>
  <c r="D28" i="11"/>
  <c r="B28" i="11"/>
  <c r="N27" i="11"/>
  <c r="M27" i="11"/>
  <c r="L27" i="11"/>
  <c r="K27" i="11"/>
  <c r="J27" i="11"/>
  <c r="I27" i="11"/>
  <c r="H27" i="11"/>
  <c r="G27" i="11"/>
  <c r="F27" i="11"/>
  <c r="E27" i="11"/>
  <c r="D27" i="11"/>
  <c r="C27" i="11"/>
  <c r="B27" i="11"/>
  <c r="N26" i="11"/>
  <c r="M26" i="11"/>
  <c r="L26" i="11"/>
  <c r="K26" i="11"/>
  <c r="J26" i="11"/>
  <c r="I26" i="11"/>
  <c r="H26" i="11"/>
  <c r="G26" i="11"/>
  <c r="E26" i="11"/>
  <c r="D26" i="11"/>
  <c r="B26" i="11"/>
  <c r="N25" i="11"/>
  <c r="M25" i="11"/>
  <c r="L25" i="11"/>
  <c r="K25" i="11"/>
  <c r="J25" i="11"/>
  <c r="I25" i="11"/>
  <c r="H25" i="11"/>
  <c r="G25" i="11"/>
  <c r="D25" i="11"/>
  <c r="B25" i="11"/>
  <c r="N24" i="11"/>
  <c r="M24" i="11"/>
  <c r="L24" i="11"/>
  <c r="K24" i="11"/>
  <c r="J24" i="11"/>
  <c r="I24" i="11"/>
  <c r="H24" i="11"/>
  <c r="G24" i="11"/>
  <c r="D24" i="11"/>
  <c r="B24" i="11"/>
  <c r="N23" i="11"/>
  <c r="M23" i="11"/>
  <c r="L23" i="11"/>
  <c r="K23" i="11"/>
  <c r="J23" i="11"/>
  <c r="I23" i="11"/>
  <c r="H23" i="11"/>
  <c r="G23" i="11"/>
  <c r="D23" i="11"/>
  <c r="B23" i="11"/>
  <c r="N22" i="11"/>
  <c r="M22" i="11"/>
  <c r="L22" i="11"/>
  <c r="K22" i="11"/>
  <c r="J22" i="11"/>
  <c r="I22" i="11"/>
  <c r="H22" i="11"/>
  <c r="G22" i="11"/>
  <c r="F22" i="11"/>
  <c r="E22" i="11"/>
  <c r="D22" i="11"/>
  <c r="C22" i="11"/>
  <c r="B22" i="11"/>
  <c r="N21" i="11"/>
  <c r="M21" i="11"/>
  <c r="L21" i="11"/>
  <c r="K21" i="11"/>
  <c r="J21" i="11"/>
  <c r="I21" i="11"/>
  <c r="H21" i="11"/>
  <c r="G21" i="11"/>
  <c r="D21" i="11"/>
  <c r="B21" i="11"/>
  <c r="N20" i="11"/>
  <c r="M20" i="11"/>
  <c r="L20" i="11"/>
  <c r="K20" i="11"/>
  <c r="J20" i="11"/>
  <c r="I20" i="11"/>
  <c r="H20" i="11"/>
  <c r="G20" i="11"/>
  <c r="D20" i="11"/>
  <c r="B20" i="11"/>
  <c r="N19" i="11"/>
  <c r="M19" i="11"/>
  <c r="L19" i="11"/>
  <c r="K19" i="11"/>
  <c r="J19" i="11"/>
  <c r="I19" i="11"/>
  <c r="H19" i="11"/>
  <c r="G19" i="11"/>
  <c r="C19" i="11"/>
  <c r="B19" i="11"/>
  <c r="N18" i="11"/>
  <c r="M18" i="11"/>
  <c r="L18" i="11"/>
  <c r="K18" i="11"/>
  <c r="J18" i="11"/>
  <c r="I18" i="11"/>
  <c r="H18" i="11"/>
  <c r="G18" i="11"/>
  <c r="D18" i="11"/>
  <c r="B18" i="11"/>
  <c r="N17" i="11"/>
  <c r="M17" i="11"/>
  <c r="L17" i="11"/>
  <c r="K17" i="11"/>
  <c r="J17" i="11"/>
  <c r="I17" i="11"/>
  <c r="H17" i="11"/>
  <c r="G17" i="11"/>
  <c r="D17" i="11"/>
  <c r="B17" i="11"/>
  <c r="N16" i="11"/>
  <c r="M16" i="11"/>
  <c r="L16" i="11"/>
  <c r="K16" i="11"/>
  <c r="J16" i="11"/>
  <c r="I16" i="11"/>
  <c r="H16" i="11"/>
  <c r="G16" i="11"/>
  <c r="C16" i="11"/>
  <c r="B16" i="11"/>
  <c r="N15" i="11"/>
  <c r="M15" i="11"/>
  <c r="L15" i="11"/>
  <c r="K15" i="11"/>
  <c r="J15" i="11"/>
  <c r="I15" i="11"/>
  <c r="H15" i="11"/>
  <c r="G15" i="11"/>
  <c r="D15" i="11"/>
  <c r="B15" i="11"/>
  <c r="N14" i="11"/>
  <c r="M14" i="11"/>
  <c r="L14" i="11"/>
  <c r="K14" i="11"/>
  <c r="J14" i="11"/>
  <c r="I14" i="11"/>
  <c r="H14" i="11"/>
  <c r="G14" i="11"/>
  <c r="D14" i="11"/>
  <c r="B14" i="11"/>
  <c r="N13" i="11"/>
  <c r="M13" i="11"/>
  <c r="L13" i="11"/>
  <c r="K13" i="11"/>
  <c r="J13" i="11"/>
  <c r="I13" i="11"/>
  <c r="H13" i="11"/>
  <c r="G13" i="11"/>
  <c r="C13" i="11"/>
  <c r="B13" i="11"/>
  <c r="N12" i="11"/>
  <c r="M12" i="11"/>
  <c r="L12" i="11"/>
  <c r="K12" i="11"/>
  <c r="J12" i="11"/>
  <c r="I12" i="11"/>
  <c r="H12" i="11"/>
  <c r="G12" i="11"/>
  <c r="C12" i="11"/>
  <c r="B12" i="11"/>
  <c r="N11" i="11"/>
  <c r="M11" i="11"/>
  <c r="L11" i="11"/>
  <c r="K11" i="11"/>
  <c r="J11" i="11"/>
  <c r="I11" i="11"/>
  <c r="H11" i="11"/>
  <c r="G11" i="11"/>
  <c r="C11" i="11"/>
  <c r="B11" i="11"/>
  <c r="N10" i="11"/>
  <c r="M10" i="11"/>
  <c r="L10" i="11"/>
  <c r="K10" i="11"/>
  <c r="J10" i="11"/>
  <c r="I10" i="11"/>
  <c r="H10" i="11"/>
  <c r="G10" i="11"/>
  <c r="C10" i="11"/>
  <c r="B10" i="11"/>
  <c r="N9" i="11"/>
  <c r="M9" i="11"/>
  <c r="L9" i="11"/>
  <c r="K9" i="11"/>
  <c r="J9" i="11"/>
  <c r="I9" i="11"/>
  <c r="H9" i="11"/>
  <c r="G9" i="11"/>
  <c r="C9" i="11"/>
  <c r="B9" i="11"/>
  <c r="N8" i="11"/>
  <c r="M8" i="11"/>
  <c r="L8" i="11"/>
  <c r="K8" i="11"/>
  <c r="J8" i="11"/>
  <c r="I8" i="11"/>
  <c r="H8" i="11"/>
  <c r="G8" i="11"/>
  <c r="C8" i="11"/>
  <c r="B8" i="11"/>
  <c r="N7" i="11"/>
  <c r="M7" i="11"/>
  <c r="L7" i="11"/>
  <c r="K7" i="11"/>
  <c r="J7" i="11"/>
  <c r="I7" i="11"/>
  <c r="H7" i="11"/>
  <c r="G7" i="11"/>
  <c r="C7" i="11"/>
  <c r="B7" i="11"/>
  <c r="S84" i="11"/>
  <c r="R84" i="11"/>
  <c r="Q84" i="11"/>
  <c r="P84" i="11"/>
  <c r="S83" i="11"/>
  <c r="R83" i="11"/>
  <c r="Q83" i="11"/>
  <c r="P83" i="11"/>
  <c r="S82" i="11"/>
  <c r="R82" i="11"/>
  <c r="Q82" i="11"/>
  <c r="P82" i="11"/>
  <c r="S81" i="11"/>
  <c r="R81" i="11"/>
  <c r="Q81" i="11"/>
  <c r="P81" i="11"/>
  <c r="S80" i="11"/>
  <c r="R80" i="11"/>
  <c r="Q80" i="11"/>
  <c r="P80" i="11"/>
  <c r="S79" i="11"/>
  <c r="R79" i="11"/>
  <c r="Q79" i="11"/>
  <c r="P79" i="11"/>
  <c r="S78" i="11"/>
  <c r="R78" i="11"/>
  <c r="Q78" i="11"/>
  <c r="P78" i="11"/>
  <c r="S77" i="11"/>
  <c r="R77" i="11"/>
  <c r="Q77" i="11"/>
  <c r="P77" i="11"/>
  <c r="S76" i="11"/>
  <c r="R76" i="11"/>
  <c r="Q76" i="11"/>
  <c r="P76" i="11"/>
  <c r="S75" i="11"/>
  <c r="R75" i="11"/>
  <c r="Q75" i="11"/>
  <c r="P75" i="11"/>
  <c r="S74" i="11"/>
  <c r="R74" i="11"/>
  <c r="Q74" i="11"/>
  <c r="P74" i="11"/>
  <c r="S73" i="11"/>
  <c r="R73" i="11"/>
  <c r="Q73" i="11"/>
  <c r="P73" i="11"/>
  <c r="S72" i="11"/>
  <c r="R72" i="11"/>
  <c r="Q72" i="11"/>
  <c r="P72" i="11"/>
  <c r="S71" i="11"/>
  <c r="R71" i="11"/>
  <c r="Q71" i="11"/>
  <c r="P71" i="11"/>
  <c r="S70" i="11"/>
  <c r="R70" i="11"/>
  <c r="Q70" i="11"/>
  <c r="P70" i="11"/>
  <c r="S69" i="11"/>
  <c r="R69" i="11"/>
  <c r="Q69" i="11"/>
  <c r="P69" i="11"/>
  <c r="S68" i="11"/>
  <c r="R68" i="11"/>
  <c r="Q68" i="11"/>
  <c r="P68" i="11"/>
  <c r="S67" i="11"/>
  <c r="R67" i="11"/>
  <c r="Q67" i="11"/>
  <c r="P67" i="11"/>
  <c r="S66" i="11"/>
  <c r="R66" i="11"/>
  <c r="Q66" i="11"/>
  <c r="P66" i="11"/>
  <c r="S65" i="11"/>
  <c r="R65" i="11"/>
  <c r="Q65" i="11"/>
  <c r="P65" i="11"/>
  <c r="S64" i="11"/>
  <c r="R64" i="11"/>
  <c r="Q64" i="11"/>
  <c r="P64" i="11"/>
  <c r="S63" i="11"/>
  <c r="R63" i="11"/>
  <c r="Q63" i="11"/>
  <c r="P63" i="11"/>
  <c r="S62" i="11"/>
  <c r="R62" i="11"/>
  <c r="Q62" i="11"/>
  <c r="P62" i="11"/>
  <c r="S61" i="11"/>
  <c r="R61" i="11"/>
  <c r="Q61" i="11"/>
  <c r="P61" i="11"/>
  <c r="S60" i="11"/>
  <c r="R60" i="11"/>
  <c r="Q60" i="11"/>
  <c r="P60" i="11"/>
  <c r="S59" i="11"/>
  <c r="R59" i="11"/>
  <c r="Q59" i="11"/>
  <c r="P59" i="11"/>
  <c r="S58" i="11"/>
  <c r="R58" i="11"/>
  <c r="Q58" i="11"/>
  <c r="P58" i="11"/>
  <c r="S57" i="11"/>
  <c r="R57" i="11"/>
  <c r="Q57" i="11"/>
  <c r="P57" i="11"/>
  <c r="S56" i="11"/>
  <c r="R56" i="11"/>
  <c r="Q56" i="11"/>
  <c r="P56" i="11"/>
  <c r="S55" i="11"/>
  <c r="R55" i="11"/>
  <c r="Q55" i="11"/>
  <c r="P55" i="11"/>
  <c r="S54" i="11"/>
  <c r="R54" i="11"/>
  <c r="Q54" i="11"/>
  <c r="P54" i="11"/>
  <c r="S53" i="11"/>
  <c r="R53" i="11"/>
  <c r="Q53" i="11"/>
  <c r="P53" i="11"/>
  <c r="S52" i="11"/>
  <c r="R52" i="11"/>
  <c r="Q52" i="11"/>
  <c r="P52" i="11"/>
  <c r="S51" i="11"/>
  <c r="R51" i="11"/>
  <c r="Q51" i="11"/>
  <c r="P51" i="11"/>
  <c r="S50" i="11"/>
  <c r="R50" i="11"/>
  <c r="Q50" i="11"/>
  <c r="P50" i="11"/>
  <c r="S49" i="11"/>
  <c r="R49" i="11"/>
  <c r="Q49" i="11"/>
  <c r="P49" i="11"/>
  <c r="S48" i="11"/>
  <c r="R48" i="11"/>
  <c r="Q48" i="11"/>
  <c r="P48" i="11"/>
  <c r="S47" i="11"/>
  <c r="R47" i="11"/>
  <c r="Q47" i="11"/>
  <c r="P47" i="11"/>
  <c r="S46" i="11"/>
  <c r="R46" i="11"/>
  <c r="Q46" i="11"/>
  <c r="P46" i="11"/>
  <c r="S45" i="11"/>
  <c r="R45" i="11"/>
  <c r="Q45" i="11"/>
  <c r="P45" i="11"/>
  <c r="S44" i="11"/>
  <c r="R44" i="11"/>
  <c r="Q44" i="11"/>
  <c r="P44" i="11"/>
  <c r="S43" i="11"/>
  <c r="R43" i="11"/>
  <c r="Q43" i="11"/>
  <c r="P43" i="11"/>
  <c r="S42" i="11"/>
  <c r="R42" i="11"/>
  <c r="Q42" i="11"/>
  <c r="P42" i="11"/>
  <c r="S41" i="11"/>
  <c r="R41" i="11"/>
  <c r="Q41" i="11"/>
  <c r="P41" i="11"/>
  <c r="S40" i="11"/>
  <c r="R40" i="11"/>
  <c r="Q40" i="11"/>
  <c r="P40" i="11"/>
  <c r="S39" i="11"/>
  <c r="R39" i="11"/>
  <c r="Q39" i="11"/>
  <c r="P39" i="11"/>
  <c r="S38" i="11"/>
  <c r="R38" i="11"/>
  <c r="Q38" i="11"/>
  <c r="P38" i="11"/>
  <c r="S37" i="11"/>
  <c r="R37" i="11"/>
  <c r="Q37" i="11"/>
  <c r="P37" i="11"/>
  <c r="S36" i="11"/>
  <c r="R36" i="11"/>
  <c r="Q36" i="11"/>
  <c r="P36" i="11"/>
  <c r="S35" i="11"/>
  <c r="R35" i="11"/>
  <c r="Q35" i="11"/>
  <c r="P35" i="11"/>
  <c r="S34" i="11"/>
  <c r="R34" i="11"/>
  <c r="Q34" i="11"/>
  <c r="P34" i="11"/>
  <c r="S33" i="11"/>
  <c r="R33" i="11"/>
  <c r="Q33" i="11"/>
  <c r="P33" i="11"/>
  <c r="S32" i="11"/>
  <c r="R32" i="11"/>
  <c r="Q32" i="11"/>
  <c r="P32" i="11"/>
  <c r="S31" i="11"/>
  <c r="R31" i="11"/>
  <c r="Q31" i="11"/>
  <c r="P31" i="11"/>
  <c r="S30" i="11"/>
  <c r="R30" i="11"/>
  <c r="Q30" i="11"/>
  <c r="P30" i="11"/>
  <c r="S29" i="11"/>
  <c r="R29" i="11"/>
  <c r="Q29" i="11"/>
  <c r="P29" i="11"/>
  <c r="S28" i="11"/>
  <c r="R28" i="11"/>
  <c r="Q28" i="11"/>
  <c r="P28" i="11"/>
  <c r="S27" i="11"/>
  <c r="R27" i="11"/>
  <c r="Q27" i="11"/>
  <c r="P27" i="11"/>
  <c r="S26" i="11"/>
  <c r="R26" i="11"/>
  <c r="Q26" i="11"/>
  <c r="P26" i="11"/>
  <c r="S25" i="11"/>
  <c r="R25" i="11"/>
  <c r="Q25" i="11"/>
  <c r="P25" i="11"/>
  <c r="S24" i="11"/>
  <c r="R24" i="11"/>
  <c r="Q24" i="11"/>
  <c r="P24" i="11"/>
  <c r="S23" i="11"/>
  <c r="R23" i="11"/>
  <c r="Q23" i="11"/>
  <c r="P23" i="11"/>
  <c r="S22" i="11"/>
  <c r="R22" i="11"/>
  <c r="Q22" i="11"/>
  <c r="P22" i="11"/>
  <c r="S21" i="11"/>
  <c r="R21" i="11"/>
  <c r="Q21" i="11"/>
  <c r="P21" i="11"/>
  <c r="S20" i="11"/>
  <c r="R20" i="11"/>
  <c r="Q20" i="11"/>
  <c r="P20" i="11"/>
  <c r="S19" i="11"/>
  <c r="R19" i="11"/>
  <c r="Q19" i="11"/>
  <c r="P19" i="11"/>
  <c r="S18" i="11"/>
  <c r="R18" i="11"/>
  <c r="Q18" i="11"/>
  <c r="P18" i="11"/>
  <c r="S17" i="11"/>
  <c r="R17" i="11"/>
  <c r="Q17" i="11"/>
  <c r="P17" i="11"/>
  <c r="S16" i="11"/>
  <c r="R16" i="11"/>
  <c r="Q16" i="11"/>
  <c r="P16" i="11"/>
  <c r="S15" i="11"/>
  <c r="R15" i="11"/>
  <c r="Q15" i="11"/>
  <c r="P15" i="11"/>
  <c r="S14" i="11"/>
  <c r="R14" i="11"/>
  <c r="Q14" i="11"/>
  <c r="P14" i="11"/>
  <c r="S13" i="11"/>
  <c r="R13" i="11"/>
  <c r="Q13" i="11"/>
  <c r="P13" i="11"/>
  <c r="S12" i="11"/>
  <c r="R12" i="11"/>
  <c r="Q12" i="11"/>
  <c r="P12" i="11"/>
  <c r="S11" i="11"/>
  <c r="R11" i="11"/>
  <c r="Q11" i="11"/>
  <c r="P11" i="11"/>
  <c r="S10" i="11"/>
  <c r="R10" i="11"/>
  <c r="Q10" i="11"/>
  <c r="S9" i="11"/>
  <c r="R9" i="11"/>
  <c r="Q9" i="11"/>
  <c r="P9" i="11"/>
  <c r="S8" i="11"/>
  <c r="R8" i="11"/>
  <c r="Q8" i="11"/>
  <c r="P8" i="11"/>
  <c r="S7" i="11"/>
  <c r="R7" i="11"/>
  <c r="Q7" i="11"/>
  <c r="P7" i="11"/>
  <c r="S6" i="11"/>
  <c r="R6" i="11"/>
  <c r="Q6" i="11"/>
  <c r="P6" i="11"/>
  <c r="N6" i="11"/>
  <c r="M6" i="11"/>
  <c r="L6" i="11"/>
  <c r="K6" i="11"/>
  <c r="J6" i="11"/>
  <c r="I6" i="11"/>
  <c r="H6" i="11"/>
  <c r="G6" i="11"/>
  <c r="C6" i="11"/>
  <c r="B6" i="11"/>
</calcChain>
</file>

<file path=xl/sharedStrings.xml><?xml version="1.0" encoding="utf-8"?>
<sst xmlns="http://schemas.openxmlformats.org/spreadsheetml/2006/main" count="3008" uniqueCount="1252">
  <si>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</si>
  <si>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</si>
  <si>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</si>
  <si>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</si>
  <si>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</si>
  <si>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</si>
  <si>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</si>
  <si>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</si>
  <si>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</si>
  <si>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</si>
  <si>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</si>
  <si>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</si>
  <si>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</si>
  <si>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</si>
  <si>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</si>
  <si>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</si>
  <si>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</si>
  <si>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</si>
  <si>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</si>
  <si>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</si>
  <si>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</si>
  <si>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</si>
  <si>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</si>
  <si>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</si>
  <si>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</si>
  <si>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</si>
  <si>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</si>
  <si>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</si>
  <si>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</si>
  <si>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</si>
  <si>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</si>
  <si>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</si>
  <si>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</si>
  <si>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</si>
  <si>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</si>
  <si>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</si>
  <si>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</si>
  <si>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</si>
  <si>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</si>
  <si>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</si>
  <si>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</si>
  <si>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</si>
  <si>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</si>
  <si>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</si>
  <si>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</si>
  <si>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</si>
  <si>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</si>
  <si>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</si>
  <si>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</si>
  <si>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</si>
  <si>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</si>
  <si>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</si>
  <si>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</si>
  <si>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</si>
  <si>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</si>
  <si>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</si>
  <si>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</si>
  <si>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</si>
  <si>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</si>
  <si>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</si>
  <si>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</si>
  <si>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</si>
  <si>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</si>
  <si>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</si>
  <si>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</si>
  <si>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</si>
  <si>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</si>
  <si>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</si>
  <si>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</si>
  <si>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</si>
  <si>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</si>
  <si>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</si>
  <si>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</si>
  <si>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</si>
  <si>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</si>
  <si>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</si>
  <si>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</si>
  <si>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</si>
  <si>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</si>
  <si>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</si>
  <si>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</si>
  <si>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</si>
  <si>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</si>
  <si>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</si>
  <si>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</si>
  <si>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</si>
  <si>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</si>
  <si>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</si>
  <si>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</si>
  <si>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</si>
  <si>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</si>
  <si>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</si>
  <si>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</si>
  <si>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</si>
  <si>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</si>
  <si>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</si>
  <si>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</si>
  <si>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</si>
  <si>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</si>
  <si>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</si>
  <si>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</si>
  <si>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</si>
  <si>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</si>
  <si>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</si>
  <si>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</si>
  <si>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</si>
  <si>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</si>
  <si>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</si>
  <si>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</si>
  <si>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</si>
  <si>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</si>
  <si>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</si>
  <si>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</si>
  <si>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</si>
  <si>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</si>
  <si>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</si>
  <si>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</si>
  <si>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</si>
  <si>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</si>
  <si>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</si>
  <si>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</si>
  <si>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</si>
  <si>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</si>
  <si>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</si>
  <si>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</si>
  <si>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</si>
  <si>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</si>
  <si>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</si>
  <si>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</si>
  <si>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</si>
  <si>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</si>
  <si>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</si>
  <si>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</si>
  <si>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</si>
  <si>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</si>
  <si>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</si>
  <si>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</si>
  <si>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</si>
  <si>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</si>
  <si>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</si>
  <si>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</si>
  <si>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</si>
  <si>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</si>
  <si>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</si>
  <si>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</si>
  <si>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</si>
  <si>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</si>
  <si>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</si>
  <si>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</si>
  <si>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</si>
  <si>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</si>
  <si>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</si>
  <si>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</si>
  <si>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</si>
  <si>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</si>
  <si>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</si>
  <si>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</si>
  <si>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</si>
  <si>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</si>
  <si>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</si>
  <si>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</si>
  <si>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</si>
  <si>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</si>
  <si>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</si>
  <si>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</si>
  <si>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</si>
  <si>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</si>
  <si>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</si>
  <si>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</si>
  <si>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</si>
  <si>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</si>
  <si>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</si>
  <si>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</si>
  <si>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</si>
  <si>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</si>
  <si>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</si>
  <si>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</si>
  <si>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</si>
  <si>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</si>
  <si>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</si>
  <si>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</si>
  <si>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</si>
  <si>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</si>
  <si>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</si>
  <si>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</si>
  <si>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</si>
  <si>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</si>
  <si>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</si>
  <si>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</si>
  <si>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</si>
  <si>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</si>
  <si>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</si>
  <si>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</si>
  <si>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</si>
  <si>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</si>
  <si>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</si>
  <si>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</si>
  <si>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</si>
  <si>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</si>
  <si>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</si>
  <si>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</si>
  <si>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</si>
  <si>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</si>
  <si>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</si>
  <si>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</si>
  <si>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</si>
  <si>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</si>
  <si>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</si>
  <si>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</si>
  <si>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</si>
  <si>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</si>
  <si>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</si>
  <si>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</si>
  <si>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</si>
  <si>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</si>
  <si>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</si>
  <si>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</si>
  <si>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</si>
  <si>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</si>
  <si>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</si>
  <si>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</si>
  <si>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</si>
  <si>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</si>
  <si>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</si>
  <si>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</si>
  <si>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</si>
  <si>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</si>
  <si>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</si>
  <si>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</si>
  <si>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</si>
  <si>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</si>
  <si>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</si>
  <si>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</si>
  <si>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</si>
  <si>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</si>
  <si>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</si>
  <si>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</si>
  <si>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</si>
  <si>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</si>
  <si>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</si>
  <si>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</si>
  <si>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</si>
  <si>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</si>
  <si>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</si>
  <si>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</si>
  <si>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</si>
  <si>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</si>
  <si>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</si>
  <si>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</si>
  <si>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</si>
  <si>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</si>
  <si>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</si>
  <si>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</si>
  <si>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</si>
  <si>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</si>
  <si>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</si>
  <si>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</si>
  <si>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</si>
  <si>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</si>
  <si>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</si>
  <si>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</si>
  <si>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</si>
  <si>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</si>
  <si>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</si>
  <si>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</si>
  <si>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</si>
  <si>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</si>
  <si>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</si>
  <si>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</si>
  <si>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</si>
  <si>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</si>
  <si>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</si>
  <si>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</si>
  <si>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</si>
  <si>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</si>
  <si>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</si>
  <si>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</si>
  <si>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</si>
  <si>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</si>
  <si>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</si>
  <si>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</si>
  <si>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</si>
  <si>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</si>
  <si>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</si>
  <si>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</si>
  <si>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</si>
  <si>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</si>
  <si>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</si>
  <si>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</si>
  <si>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</si>
  <si>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</si>
  <si>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</si>
  <si>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</si>
  <si>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</si>
  <si>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</si>
  <si>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</si>
  <si>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</si>
  <si>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</si>
  <si>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</si>
  <si>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</si>
  <si>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</si>
  <si>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</si>
  <si>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</si>
  <si>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</si>
  <si>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</si>
  <si>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</si>
  <si>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</si>
  <si>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</si>
  <si>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</si>
  <si>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</si>
  <si>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</si>
  <si>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</si>
  <si>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</si>
  <si>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</si>
  <si>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</si>
  <si>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</si>
  <si>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</si>
  <si>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</si>
  <si>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</si>
  <si>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</si>
  <si>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</si>
  <si>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</si>
  <si>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</si>
  <si>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</si>
  <si>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</si>
  <si>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</si>
  <si>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</si>
  <si>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</si>
  <si>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</si>
  <si>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</si>
  <si>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</si>
  <si>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</si>
  <si>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</si>
  <si>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</si>
  <si>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</si>
  <si>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</si>
  <si>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</si>
  <si>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</si>
  <si>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</si>
  <si>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</si>
  <si>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</si>
  <si>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</si>
  <si>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</si>
  <si>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</si>
  <si>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</si>
  <si>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</si>
  <si>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</si>
  <si>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</si>
  <si>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</si>
  <si>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</si>
  <si>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</si>
  <si>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</si>
  <si>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</si>
  <si>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</si>
  <si>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</si>
  <si>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</si>
  <si>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</si>
  <si>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</si>
  <si>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</si>
  <si>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</si>
  <si>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</si>
  <si>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</si>
  <si>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</si>
  <si>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</si>
  <si>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</si>
  <si>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</si>
  <si>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</si>
  <si>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</si>
  <si>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</si>
  <si>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</si>
  <si>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</si>
  <si>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</si>
  <si>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</si>
  <si>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</si>
  <si>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</si>
  <si>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</si>
  <si>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</si>
  <si>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</si>
  <si>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</si>
  <si>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</si>
  <si>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</si>
  <si>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</si>
  <si>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</si>
  <si>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</si>
  <si>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</si>
  <si>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</si>
  <si>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</si>
  <si>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</si>
  <si>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</si>
  <si>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</si>
  <si>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</si>
  <si>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</si>
  <si>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</si>
  <si>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</si>
  <si>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</si>
  <si>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</si>
  <si>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</si>
  <si>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</si>
  <si>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</si>
  <si>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</si>
  <si>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</si>
  <si>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</si>
  <si>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</si>
  <si>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</si>
  <si>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</si>
  <si>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</si>
  <si>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</si>
  <si>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</si>
  <si>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</si>
  <si>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</si>
  <si>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</si>
  <si>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</si>
  <si>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</si>
  <si>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</si>
  <si>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</si>
  <si>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</si>
  <si>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</si>
  <si>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</si>
  <si>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</si>
  <si>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</si>
  <si>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</si>
  <si>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</si>
  <si>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</si>
  <si>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</si>
  <si>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</si>
  <si>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</si>
  <si>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</si>
  <si>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</si>
  <si>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</si>
  <si>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</si>
  <si>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</si>
  <si>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</si>
  <si>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</si>
  <si>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</si>
  <si>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</si>
  <si>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</si>
  <si>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</si>
  <si>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</si>
  <si>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</si>
  <si>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</si>
  <si>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</si>
  <si>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</si>
  <si>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</si>
  <si>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</si>
  <si>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</si>
  <si>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</si>
  <si>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</si>
  <si>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</si>
  <si>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</si>
  <si>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</si>
  <si>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</si>
  <si>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</si>
  <si>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</si>
  <si>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</si>
  <si>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</si>
  <si>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</si>
  <si>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</si>
  <si>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</si>
  <si>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</si>
  <si>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</si>
  <si>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</si>
  <si>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</si>
  <si>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</si>
  <si>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</si>
  <si>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</si>
  <si>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</si>
  <si>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</si>
  <si>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</si>
  <si>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</si>
  <si>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</si>
  <si>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</si>
  <si>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</si>
  <si>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</si>
  <si>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</si>
  <si>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P1.08</t>
  </si>
  <si>
    <t>G2.09</t>
  </si>
  <si>
    <t>G2.07</t>
  </si>
  <si>
    <t>G2.16</t>
  </si>
  <si>
    <t>P1.04</t>
  </si>
  <si>
    <t>G1.13
G1.30</t>
  </si>
  <si>
    <t>G1.13</t>
  </si>
  <si>
    <t>G1.29</t>
  </si>
  <si>
    <t>G4.04
G4.07
G4.08</t>
  </si>
  <si>
    <t>S1.03</t>
  </si>
  <si>
    <t>P1.02</t>
  </si>
  <si>
    <t>G1.07
G1.09
G1.36</t>
  </si>
  <si>
    <t>G1.09
G1.36</t>
  </si>
  <si>
    <t>S1.06</t>
  </si>
  <si>
    <t>Commentaire</t>
  </si>
  <si>
    <t>Il faut demander de changer la cardinalité de la norme</t>
  </si>
  <si>
    <t>G1.09
G1.36
G1.39</t>
  </si>
  <si>
    <t>G1.40</t>
  </si>
  <si>
    <t>P1.08
G1.40</t>
  </si>
  <si>
    <t>G1.50</t>
  </si>
  <si>
    <t>Path de la norme UBL</t>
  </si>
  <si>
    <t>G1.13
G1.54</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</si>
  <si>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</si>
  <si>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</si>
  <si>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</si>
  <si>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</si>
  <si>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</si>
  <si>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</si>
  <si>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</si>
  <si>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</si>
  <si>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</si>
  <si>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</si>
  <si>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</si>
  <si>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</si>
  <si>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</si>
  <si>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</si>
  <si>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</si>
  <si>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</si>
  <si>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</si>
  <si>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</si>
  <si>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</si>
  <si>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</si>
  <si>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</si>
  <si>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</si>
  <si>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</si>
  <si>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</si>
  <si>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</si>
  <si>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</si>
  <si>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</si>
  <si>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</si>
  <si>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</si>
  <si>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</si>
  <si>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</si>
  <si>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</si>
  <si>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</si>
  <si>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</si>
  <si>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</si>
  <si>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</si>
  <si>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</si>
  <si>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</si>
  <si>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</si>
  <si>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</si>
  <si>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</si>
  <si>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</si>
  <si>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</si>
  <si>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</si>
  <si>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</si>
  <si>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</si>
  <si>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</si>
  <si>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</si>
  <si>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</si>
  <si>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</si>
  <si>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</si>
  <si>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</si>
  <si>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</si>
  <si>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</si>
  <si>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</si>
  <si>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</si>
  <si>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</si>
  <si>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</si>
  <si>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</si>
  <si>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</si>
  <si>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</si>
  <si>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</si>
  <si>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</si>
  <si>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</si>
  <si>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</si>
  <si>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</si>
  <si>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</si>
  <si>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</si>
  <si>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</si>
  <si>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</si>
  <si>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</si>
  <si>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</si>
  <si>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</si>
  <si>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</si>
  <si>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</si>
  <si>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</si>
  <si>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</si>
  <si>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</si>
  <si>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</si>
  <si>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</si>
  <si>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</si>
  <si>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</si>
  <si>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</si>
  <si>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</si>
  <si>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</si>
  <si>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</si>
  <si>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</si>
  <si>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</si>
  <si>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</si>
  <si>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</si>
  <si>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</si>
  <si>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</si>
  <si>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</si>
  <si>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</si>
  <si>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</si>
  <si>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</si>
  <si>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</si>
  <si>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</si>
  <si>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</si>
  <si>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</si>
  <si>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</si>
  <si>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</si>
  <si>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</si>
  <si>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</si>
  <si>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</si>
  <si>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</si>
  <si>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</si>
  <si>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</si>
  <si>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</si>
  <si>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</si>
  <si>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</si>
  <si>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</si>
  <si>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</si>
  <si>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</si>
  <si>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</si>
  <si>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</si>
  <si>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</si>
  <si>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</si>
  <si>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</si>
  <si>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</si>
  <si>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</si>
  <si>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</si>
  <si>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</si>
  <si>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</si>
  <si>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</si>
  <si>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</si>
  <si>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</si>
  <si>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</si>
  <si>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</si>
  <si>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</si>
  <si>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</si>
  <si>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</si>
  <si>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</si>
  <si>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AAAA-MM-JJ</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</si>
  <si>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</si>
  <si>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</si>
  <si>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</si>
  <si>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</si>
  <si>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</si>
  <si>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</si>
  <si>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</si>
  <si>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</si>
  <si>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</si>
  <si>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</si>
  <si>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</si>
  <si>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</si>
  <si>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</si>
  <si>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</si>
  <si>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</si>
  <si>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</si>
  <si>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</si>
  <si>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</si>
  <si>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</si>
  <si>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</si>
  <si>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</si>
  <si>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</si>
  <si>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</si>
  <si>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</si>
  <si>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</si>
  <si>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</si>
  <si>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</si>
  <si>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</si>
  <si>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</si>
  <si>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</si>
  <si>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</si>
  <si>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</si>
  <si>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</si>
  <si>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</si>
  <si>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</si>
  <si>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</si>
  <si>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</si>
  <si>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</si>
  <si>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</si>
  <si>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</si>
  <si>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</si>
  <si>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</si>
  <si>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</si>
  <si>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</si>
  <si>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</si>
  <si>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</si>
  <si>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</si>
  <si>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</si>
  <si>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</si>
  <si>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</si>
  <si>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</si>
  <si>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</si>
  <si>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</si>
  <si>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</si>
  <si>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t>G1.05
G1.06 (B2G-FT)</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</si>
  <si>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</si>
  <si>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</si>
  <si>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</si>
  <si>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</si>
  <si>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</si>
  <si>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</si>
  <si>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</si>
  <si>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</si>
  <si>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</si>
  <si>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</si>
  <si>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</si>
  <si>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</si>
  <si>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</si>
  <si>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</si>
  <si>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</si>
  <si>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</si>
  <si>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</si>
  <si>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</si>
  <si>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</si>
  <si>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</si>
  <si>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</si>
  <si>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</si>
  <si>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</si>
  <si>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</si>
  <si>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</si>
  <si>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</si>
  <si>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</si>
  <si>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</si>
  <si>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</si>
  <si>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</si>
  <si>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</si>
  <si>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</si>
  <si>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</si>
  <si>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</si>
  <si>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</si>
  <si>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</si>
  <si>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</si>
  <si>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</si>
  <si>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</si>
  <si>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</si>
  <si>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</si>
  <si>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</si>
  <si>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</si>
  <si>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</si>
  <si>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</si>
  <si>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</si>
  <si>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</si>
  <si>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</si>
  <si>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</si>
  <si>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G3.01 (B2G)
G3.04</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</si>
  <si>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</si>
  <si>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</si>
  <si>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</si>
  <si>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</si>
  <si>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</si>
  <si>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</si>
  <si>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</si>
  <si>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</si>
  <si>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</si>
  <si>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Référence de l'acheteur</t>
  </si>
  <si>
    <t>Identifiant du schéma (SIRET)</t>
  </si>
  <si>
    <t>Identifiant du schéma (Code service)</t>
  </si>
  <si>
    <t>Identifiant de l'acheteur (SIRET)</t>
  </si>
  <si>
    <t>Identifiant de l'acheteur (Code service)</t>
  </si>
  <si>
    <t>UNTDID 7161</t>
  </si>
  <si>
    <t xml:space="preserve">G1.13
G1.33 </t>
  </si>
  <si>
    <t>G4.09
G4.11
G4.12
G4.13</t>
  </si>
  <si>
    <t>EN16931 Codelists</t>
  </si>
  <si>
    <t>Trajectoire</t>
  </si>
  <si>
    <t>DEMARRAGE</t>
  </si>
  <si>
    <t>CIBLE</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</si>
  <si>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</si>
  <si>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</si>
  <si>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</si>
  <si>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</si>
  <si>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</si>
  <si>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</si>
  <si>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</si>
  <si>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</si>
  <si>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</si>
  <si>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</si>
  <si>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</si>
  <si>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</si>
  <si>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</si>
  <si>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</si>
  <si>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</si>
  <si>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</si>
  <si>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</si>
  <si>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</si>
  <si>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</si>
  <si>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</si>
  <si>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</si>
  <si>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</si>
  <si>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</si>
  <si>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</si>
  <si>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</si>
  <si>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</si>
  <si>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</si>
  <si>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</si>
  <si>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</si>
  <si>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</si>
  <si>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</si>
  <si>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</si>
  <si>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</si>
  <si>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</si>
  <si>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</si>
  <si>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</si>
  <si>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</si>
  <si>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</si>
  <si>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</si>
  <si>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</si>
  <si>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</si>
  <si>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</si>
  <si>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</si>
  <si>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</si>
  <si>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</si>
  <si>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</si>
  <si>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</si>
  <si>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</si>
  <si>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</si>
  <si>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</si>
  <si>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</si>
  <si>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</si>
  <si>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</si>
  <si>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</si>
  <si>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</si>
  <si>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</si>
  <si>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</si>
  <si>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</si>
  <si>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</si>
  <si>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</si>
  <si>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</si>
  <si>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</si>
  <si>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</si>
  <si>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</si>
  <si>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</si>
  <si>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</si>
  <si>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</si>
  <si>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</si>
  <si>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</si>
  <si>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</si>
  <si>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</si>
  <si>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</si>
  <si>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</si>
  <si>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</si>
  <si>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</si>
  <si>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</si>
  <si>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</si>
  <si>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</si>
  <si>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</si>
  <si>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</si>
  <si>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</si>
  <si>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</si>
  <si>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</si>
  <si>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</si>
  <si>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</si>
  <si>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</si>
  <si>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</si>
  <si>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</si>
  <si>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</si>
  <si>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</si>
  <si>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</si>
  <si>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</si>
  <si>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</si>
  <si>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</si>
  <si>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</si>
  <si>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</si>
  <si>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</si>
  <si>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</si>
  <si>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</si>
  <si>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</si>
  <si>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</si>
  <si>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</si>
  <si>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</si>
  <si>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</si>
  <si>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</si>
  <si>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</si>
  <si>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</si>
  <si>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</si>
  <si>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</si>
  <si>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</si>
  <si>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</si>
  <si>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</si>
  <si>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</si>
  <si>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</si>
  <si>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</si>
  <si>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</si>
  <si>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</si>
  <si>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</si>
  <si>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</si>
  <si>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</si>
  <si>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</si>
  <si>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</si>
  <si>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</si>
  <si>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</si>
  <si>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</si>
  <si>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</si>
  <si>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</si>
  <si>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</si>
  <si>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</si>
  <si>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</si>
  <si>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</si>
  <si>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</si>
  <si>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</si>
  <si>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</si>
  <si>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</si>
  <si>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</si>
  <si>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</si>
  <si>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</si>
  <si>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</si>
  <si>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</si>
  <si>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</si>
  <si>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</si>
  <si>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</si>
  <si>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</si>
  <si>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</si>
  <si>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</si>
  <si>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</si>
  <si>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</si>
  <si>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</si>
  <si>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</si>
  <si>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</si>
  <si>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</si>
  <si>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</si>
  <si>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</si>
  <si>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</si>
  <si>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</si>
  <si>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</si>
  <si>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</si>
  <si>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</si>
  <si>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</si>
  <si>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</si>
  <si>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</si>
  <si>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</si>
  <si>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</si>
  <si>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</si>
  <si>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</si>
  <si>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</si>
  <si>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</si>
  <si>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</si>
  <si>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</si>
  <si>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</si>
  <si>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</si>
  <si>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</si>
  <si>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</si>
  <si>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</si>
  <si>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</si>
  <si>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</si>
  <si>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</si>
  <si>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</si>
  <si>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</si>
  <si>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</si>
  <si>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</si>
  <si>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</si>
  <si>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</si>
  <si>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</si>
  <si>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</si>
  <si>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</si>
  <si>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</si>
  <si>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</si>
  <si>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</si>
  <si>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</si>
  <si>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</si>
  <si>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</si>
  <si>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</si>
  <si>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</si>
  <si>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</si>
  <si>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</si>
  <si>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</si>
  <si>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</si>
  <si>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</si>
  <si>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</si>
  <si>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</si>
  <si>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</si>
  <si>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</si>
  <si>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</si>
  <si>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</si>
  <si>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</si>
  <si>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</si>
  <si>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</si>
  <si>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</si>
  <si>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</si>
  <si>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</si>
  <si>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</si>
  <si>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</si>
  <si>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</si>
  <si>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</si>
  <si>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</si>
  <si>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</si>
  <si>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</si>
  <si>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</si>
  <si>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</si>
  <si>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</si>
  <si>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</si>
  <si>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</si>
  <si>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</si>
  <si>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</si>
  <si>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</si>
  <si>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</si>
  <si>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</si>
  <si>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</si>
  <si>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</si>
  <si>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</si>
  <si>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</si>
  <si>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</si>
  <si>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</si>
  <si>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</si>
  <si>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</si>
  <si>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</si>
  <si>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</si>
  <si>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</si>
  <si>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</si>
  <si>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t>Identifiant privée de l'acheteur</t>
  </si>
  <si>
    <t>Identifiant de référence de mandat</t>
  </si>
  <si>
    <t>Identifiant bancaire du créancier</t>
  </si>
  <si>
    <t>Identification du Vendeur</t>
  </si>
  <si>
    <t>C'est le numéro de SIRET qu'il faudra à minima renseigner</t>
  </si>
  <si>
    <t>G1.61</t>
  </si>
  <si>
    <t>Référence permettant au Vendeur d'indiquer qu'il est enregistré auprès de l'administration fiscale.
Pour la France, cette donnée ne permet pas de véhiculer le n° de TVA intracommunautaire</t>
  </si>
  <si>
    <t>G1.62</t>
  </si>
  <si>
    <t>BT-18-1</t>
  </si>
  <si>
    <t>PRÉLÈVEMENT</t>
  </si>
  <si>
    <r>
      <t xml:space="preserve">G1.09
G1.36
</t>
    </r>
    <r>
      <rPr>
        <sz val="11"/>
        <rFont val="Arial"/>
        <family val="2"/>
      </rPr>
      <t>P1.12</t>
    </r>
  </si>
  <si>
    <r>
      <t xml:space="preserve">/cac:AccountingCustomerParty/cac:Party/cac:PartyIdentification/cbc:ID/@schemeID
SchemeID = </t>
    </r>
    <r>
      <rPr>
        <sz val="11"/>
        <rFont val="Arial"/>
        <family val="2"/>
      </rPr>
      <t>0009</t>
    </r>
  </si>
  <si>
    <t>/cac:AccountingCustomerParty/cac:Party/cac:PartyLegalEntity/cbc:CompanyID/@schemeID
SchemeID = 0002</t>
  </si>
  <si>
    <t>G2.19
G2.29</t>
  </si>
  <si>
    <t>G1.63
G1.58</t>
  </si>
  <si>
    <t>BT-29-1</t>
  </si>
  <si>
    <t>BT-46-1</t>
  </si>
  <si>
    <t>/cac:AccountingCustomerParty/cac:Party/cac:PartyIdentification/cbc:ID/@schemeID
SchemeID = 0205</t>
  </si>
  <si>
    <t>BT-60-1</t>
  </si>
  <si>
    <t>BT-71-1</t>
  </si>
  <si>
    <t>BT-157-1</t>
  </si>
  <si>
    <t>BT-158-1</t>
  </si>
  <si>
    <t>BT-158-2</t>
  </si>
  <si>
    <t>BT-61-1</t>
  </si>
  <si>
    <t>BT-47-1</t>
  </si>
  <si>
    <t>BT-128-1</t>
  </si>
  <si>
    <t>BT-34-1</t>
  </si>
  <si>
    <t>REMISES AU NIVEAU DU DOCUMENT</t>
  </si>
  <si>
    <t>G1.31</t>
  </si>
  <si>
    <t>BT-125-1</t>
  </si>
  <si>
    <t>BT-125-2</t>
  </si>
  <si>
    <t>G1.13
G1.53</t>
  </si>
  <si>
    <t>S1.11</t>
  </si>
  <si>
    <t>G1.08
G2.07
G1.11
S1.11</t>
  </si>
  <si>
    <t>G1.05
G1.06
G1.42</t>
  </si>
  <si>
    <t>G6.06
P1.08</t>
  </si>
  <si>
    <t>G6.07</t>
  </si>
  <si>
    <t>G2.27
P1.08</t>
  </si>
  <si>
    <t>G2.31</t>
  </si>
  <si>
    <t>G6.01</t>
  </si>
  <si>
    <t>P1.01</t>
  </si>
  <si>
    <t>REFERENCE DE DOCUMENT</t>
  </si>
  <si>
    <t>Identifiant de compte débité (IBAN)</t>
  </si>
  <si>
    <t>P1.03
G1.13</t>
  </si>
  <si>
    <t>G1.13
G1.55</t>
  </si>
  <si>
    <t>BT-49-1</t>
  </si>
  <si>
    <t>/cac:AccountingCustomerParty/cac:Party/cbc:End pointID/@schemeID</t>
  </si>
  <si>
    <t>L'identifiant du schéma doit être choisi à partir d'une liste tenue à jour par le Mécanisme pour l'interconnexion en Europe.</t>
  </si>
  <si>
    <t>Identifie l'Adresse électronique de l'acheteur à</t>
  </si>
  <si>
    <t>G1.57</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</si>
  <si>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</si>
  <si>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</si>
  <si>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</si>
  <si>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</si>
  <si>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</si>
  <si>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</si>
  <si>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</si>
  <si>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</si>
  <si>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</si>
  <si>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</si>
  <si>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</si>
  <si>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</si>
  <si>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</si>
  <si>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</si>
  <si>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</si>
  <si>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</si>
  <si>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t>G2.01
G2.03</t>
  </si>
  <si>
    <t>G2.01
G2.03
G1.49</t>
  </si>
  <si>
    <t>G1.21</t>
  </si>
  <si>
    <t>G1.20
G1.21</t>
  </si>
  <si>
    <t>G6.08</t>
  </si>
  <si>
    <t>G6.09</t>
  </si>
  <si>
    <t>G1.10
G6.08</t>
  </si>
  <si>
    <t>G1.52
G6.08</t>
  </si>
  <si>
    <t>P1.08
G6.08</t>
  </si>
  <si>
    <t>G1.02
G1.33
G1.59
G1.60
G1.64
G6.08</t>
  </si>
  <si>
    <t>G1.39
G6.08</t>
  </si>
  <si>
    <t>G1.09
G1.36
G6.08</t>
  </si>
  <si>
    <t>G1.13
G1.53
G6.08</t>
  </si>
  <si>
    <t>G1.13
G6.08</t>
  </si>
  <si>
    <t>P1.08
G6.09</t>
  </si>
  <si>
    <t>G1.09
G1.36
G6.09</t>
  </si>
  <si>
    <t>G1.13
G6.09</t>
  </si>
  <si>
    <t>G1.24
G6.09</t>
  </si>
  <si>
    <r>
      <rPr>
        <b/>
        <sz val="11"/>
        <color rgb="FF000000"/>
        <rFont val="Arial"/>
        <family val="2"/>
      </rPr>
      <t xml:space="preserve">Cette donnée n'est pas utilisée en général en France. </t>
    </r>
    <r>
      <rPr>
        <sz val="11"/>
        <color rgb="FF000000"/>
        <rFont val="Arial"/>
        <family val="2"/>
        <charset val="1"/>
      </rPr>
      <t>C'est BT-8 qui indique le régime qui est normalement utilisée.</t>
    </r>
  </si>
  <si>
    <t>Cette donnée n'est pas utilisée en général en France</t>
  </si>
  <si>
    <t>G6.10</t>
  </si>
  <si>
    <t>G1.24
G6.08</t>
  </si>
  <si>
    <t>G1.46
G1.47</t>
  </si>
  <si>
    <t>G1.43
G6.08</t>
  </si>
  <si>
    <t>Identifiant du schéma de l'adresse électronique de l'acheteur</t>
  </si>
  <si>
    <t>BG-PAYEUR</t>
  </si>
  <si>
    <t>PAYEUR DE LA FACTURE</t>
  </si>
  <si>
    <t>A DEFINIR</t>
  </si>
  <si>
    <t>Groupe de termes métiers permettant de renseigner l'entité qui va payer la facture.
Evolution de la norme à prévoir pour l'ajout de ce bloc ainsi que les données y afférent</t>
  </si>
  <si>
    <t>En attente d'évolution de la norme</t>
  </si>
  <si>
    <t>BG-VALIDEUR</t>
  </si>
  <si>
    <t>VALIDEUR DE LA FACTURE</t>
  </si>
  <si>
    <t>Informations sur l’entité devant effectué une validation (titulaire du bon de commande, mandataire, MOE privée).
Ce bloc est spécifique au B2G</t>
  </si>
  <si>
    <t>BG-INVOICEE</t>
  </si>
  <si>
    <t>FACTURE A</t>
  </si>
  <si>
    <t>Informations sur l’entité destinataire de la facture quand elle est différente de l'acheteur</t>
  </si>
  <si>
    <t>ACTEUR</t>
  </si>
  <si>
    <t>DETAIL</t>
  </si>
  <si>
    <t>PIED</t>
  </si>
  <si>
    <t>FLUX 1</t>
  </si>
  <si>
    <t>Attribut</t>
  </si>
  <si>
    <t>Numfacture</t>
  </si>
  <si>
    <t>Dateemission</t>
  </si>
  <si>
    <t>Codetypefacture</t>
  </si>
  <si>
    <t>Codedevisefacture</t>
  </si>
  <si>
    <t>Codedevisetva</t>
  </si>
  <si>
    <t>Codedateexigibilitetva</t>
  </si>
  <si>
    <t>conditionpaiement</t>
  </si>
  <si>
    <t>codesujetnote</t>
  </si>
  <si>
    <t>notefacture</t>
  </si>
  <si>
    <t>typeprocessus</t>
  </si>
  <si>
    <t>typeprofil</t>
  </si>
  <si>
    <t>reffactureante</t>
  </si>
  <si>
    <t>dateemissionfactante</t>
  </si>
  <si>
    <t>numsirenvend</t>
  </si>
  <si>
    <t>idtvavend</t>
  </si>
  <si>
    <t>codepaysvendeur</t>
  </si>
  <si>
    <t>numsirenacheteur</t>
  </si>
  <si>
    <t>idschemaacheteur</t>
  </si>
  <si>
    <t>idtvaacheteur</t>
  </si>
  <si>
    <t>codepaysacheteur</t>
  </si>
  <si>
    <t>idtvarepvendeur</t>
  </si>
  <si>
    <t>dateliv</t>
  </si>
  <si>
    <t>datedebperiodefact</t>
  </si>
  <si>
    <t>datefinperiodefact</t>
  </si>
  <si>
    <t>codepaysliv</t>
  </si>
  <si>
    <t>montrem</t>
  </si>
  <si>
    <t>codetypetvarem</t>
  </si>
  <si>
    <t>txtvarem</t>
  </si>
  <si>
    <t>montantcharge</t>
  </si>
  <si>
    <t>codetypetvacharge</t>
  </si>
  <si>
    <t>tauxtvacharge</t>
  </si>
  <si>
    <t>montanttotbrut</t>
  </si>
  <si>
    <t>montanttottva</t>
  </si>
  <si>
    <t>baseimpotva</t>
  </si>
  <si>
    <t>montanttva</t>
  </si>
  <si>
    <t>codetypetva</t>
  </si>
  <si>
    <t>tauxtypetva</t>
  </si>
  <si>
    <t>motifexotva</t>
  </si>
  <si>
    <t>codemotifexo</t>
  </si>
  <si>
    <t>idlignefact</t>
  </si>
  <si>
    <t>notlignefact</t>
  </si>
  <si>
    <t>qtitéfact</t>
  </si>
  <si>
    <t>codeunitefact</t>
  </si>
  <si>
    <t>montantnetignefact</t>
  </si>
  <si>
    <t>datedebperfactligne</t>
  </si>
  <si>
    <t>datefinperfactligne</t>
  </si>
  <si>
    <t>montantremligne</t>
  </si>
  <si>
    <t>montcharge</t>
  </si>
  <si>
    <t>prixnetarticle</t>
  </si>
  <si>
    <t>rabprixarticle</t>
  </si>
  <si>
    <t>prixbrutarticle</t>
  </si>
  <si>
    <t>qtitebaseprixarticle</t>
  </si>
  <si>
    <t>codeunitemesureqtitebaseprix</t>
  </si>
  <si>
    <t>cofacturél'article</t>
  </si>
  <si>
    <t>tafacturél'article</t>
  </si>
  <si>
    <t>designarticle</t>
  </si>
  <si>
    <t>Code pays vendeur</t>
  </si>
  <si>
    <t>code pays acheteur</t>
  </si>
  <si>
    <t>Dans le cas ou la ressource est de type variable, se référer au tableau E/S de la dite ressource</t>
  </si>
  <si>
    <t>La colonne L indique si l'attribut est une donnée d'entrée ou de sortie voir les deux</t>
  </si>
  <si>
    <t>Ressource principale</t>
  </si>
  <si>
    <t>Ressource complémentaire</t>
  </si>
  <si>
    <t>Libellé</t>
  </si>
  <si>
    <t>E/S</t>
  </si>
  <si>
    <t>Ressource</t>
  </si>
  <si>
    <t>Fixe</t>
  </si>
  <si>
    <t>xxx</t>
  </si>
  <si>
    <t>Variable</t>
  </si>
  <si>
    <t>Se référer au tableau E/S de la dite ressource variable</t>
  </si>
  <si>
    <t>0,n</t>
  </si>
  <si>
    <t>E</t>
  </si>
  <si>
    <t>Mise à jour</t>
  </si>
  <si>
    <t>La colonne A indique le nom de la ressource principale</t>
  </si>
  <si>
    <t xml:space="preserve"> La colonne B indique le nom de la ressource complémentaire et indique si les données sont de nature fixe (quadrillage) ou variable (point)</t>
  </si>
  <si>
    <t>La colonne C indique le code de l'attributs</t>
  </si>
  <si>
    <t>La colonne D indique la cardinalité</t>
  </si>
  <si>
    <t>La colonne E indique le Libéllé de l'attributs</t>
  </si>
  <si>
    <t>ADRESSE DE LIVRAISON/ REALISATION PRESTATION DE SERVICE</t>
  </si>
  <si>
    <t>numeroFacture</t>
  </si>
  <si>
    <t>dateEmission</t>
  </si>
  <si>
    <t>codeTypeFacture</t>
  </si>
  <si>
    <t>codeDevise</t>
  </si>
  <si>
    <t>codeDeviseTva</t>
  </si>
  <si>
    <t>codeDateExigibiliteTva</t>
  </si>
  <si>
    <t>conditionPaiement</t>
  </si>
  <si>
    <t>codeSujetNote</t>
  </si>
  <si>
    <t>noteFacture</t>
  </si>
  <si>
    <t>typeProcessus</t>
  </si>
  <si>
    <t>typeProfil</t>
  </si>
  <si>
    <t>referenceFactureAnterieure</t>
  </si>
  <si>
    <t>dateEmissionFactureAnterieure</t>
  </si>
  <si>
    <t>numeroSirenVendeur</t>
  </si>
  <si>
    <t>identifiantTvaVendeur</t>
  </si>
  <si>
    <t>codePaysVendeur</t>
  </si>
  <si>
    <t>numeroSirenAcheteur</t>
  </si>
  <si>
    <t>identifiantSchemaIdentifiantAcheteur</t>
  </si>
  <si>
    <t>identifiantTvaAcheteur</t>
  </si>
  <si>
    <t>codePaysAcheteur</t>
  </si>
  <si>
    <t>identifiantTvaRepresentantVendeur</t>
  </si>
  <si>
    <t>dateLivraisonPrestation</t>
  </si>
  <si>
    <t>dateDebutFacturation</t>
  </si>
  <si>
    <t>dateFinFacturation</t>
  </si>
  <si>
    <t>codePaysLivraisonPrestation</t>
  </si>
  <si>
    <t>montantRemiseDocument</t>
  </si>
  <si>
    <t>codeTypeTvaRemiseDocument</t>
  </si>
  <si>
    <t>tauxTvaRemiseDocument</t>
  </si>
  <si>
    <t>montantChargeDocument</t>
  </si>
  <si>
    <t>codeTypeTvaChargeDocument</t>
  </si>
  <si>
    <t>tauxTvaChargeDocument</t>
  </si>
  <si>
    <t>montantTotalFactureHorsTva</t>
  </si>
  <si>
    <t>montantTotalTvaFacture</t>
  </si>
  <si>
    <t>montantTotalTvaDeviseFacture</t>
  </si>
  <si>
    <t>baseImpositionTva</t>
  </si>
  <si>
    <t>montantTypeTva</t>
  </si>
  <si>
    <t>codeTypeTva</t>
  </si>
  <si>
    <t>tauxTypeTva</t>
  </si>
  <si>
    <t>motifExonerationTva</t>
  </si>
  <si>
    <t>codeMotifExonerationTva</t>
  </si>
  <si>
    <t>identifiantLigne</t>
  </si>
  <si>
    <t>noteLigne</t>
  </si>
  <si>
    <t>quantiteFactureLigne</t>
  </si>
  <si>
    <t>codeQuantiteFactureLigne</t>
  </si>
  <si>
    <t>montantNetFactureLigne</t>
  </si>
  <si>
    <t>dateDebutFacturationLigne</t>
  </si>
  <si>
    <t>dateFinFacturationLigne</t>
  </si>
  <si>
    <t>montantRemiseHorsTvaLigne</t>
  </si>
  <si>
    <t>montantChargeLigneFacture</t>
  </si>
  <si>
    <t>prixNetArticle</t>
  </si>
  <si>
    <t>rabaisPrixArticle</t>
  </si>
  <si>
    <t>prixBrutArticle</t>
  </si>
  <si>
    <t>quantiteBasePrixArticle</t>
  </si>
  <si>
    <t>codeQuantitePrixArticle</t>
  </si>
  <si>
    <t>codeTypeTvaArticle</t>
  </si>
  <si>
    <t>tauxTvaArticle</t>
  </si>
  <si>
    <t>designationArticle</t>
  </si>
  <si>
    <t>identifiantSchemaVendeur</t>
  </si>
  <si>
    <t>Identifiant du Schéma</t>
  </si>
  <si>
    <t>G2.01
G2.07 G1.11</t>
  </si>
  <si>
    <t>adresse1LivraisonPrestation</t>
  </si>
  <si>
    <t>adresse2LivraisonPrestation</t>
  </si>
  <si>
    <t>adresse3LivraisonPrestation</t>
  </si>
  <si>
    <t>villeLivraisonPrestation</t>
  </si>
  <si>
    <t>cpLivraisonPrestation</t>
  </si>
  <si>
    <t>paysLivraisonPrestation</t>
  </si>
  <si>
    <t>identifiantComplementaireVendeur</t>
  </si>
  <si>
    <t>xxx xxx</t>
  </si>
  <si>
    <t>Historique des mises à jour du tableau E/S déclaration Flux 1</t>
  </si>
  <si>
    <t>Version initiale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</si>
</sst>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5"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1"/>
      <color rgb="FF000000"/>
      <name val="Arial"/>
      <family val="2"/>
    </font>
    <font>
      <sz val="8"/>
      <color rgb="FF000000"/>
      <name val="Arial"/>
      <family val="2"/>
    </font>
    <font>
      <sz val="11"/>
      <color theme="1"/>
      <name val="Arial"/>
      <family val="2"/>
    </font>
    <font>
      <sz val="10"/>
      <color rgb="FF000000"/>
      <name val="Times New Roman"/>
      <family val="1"/>
    </font>
    <font>
      <sz val="10"/>
      <name val="Arial"/>
      <family val="2"/>
    </font>
    <font>
      <sz val="11"/>
      <name val="Calibri"/>
      <family val="2"/>
      <scheme val="minor"/>
    </font>
    <font>
      <b/>
      <sz val="11"/>
      <color rgb="FF000000"/>
      <name val="Arial"/>
      <family val="2"/>
    </font>
    <font>
      <b/>
      <sz val="11"/>
      <color rgb="FF000000"/>
      <name val="Calibri"/>
      <family val="2"/>
    </font>
    <font>
      <b/>
      <u/>
      <sz val="11"/>
      <color theme="1"/>
      <name val="Calibri"/>
      <family val="2"/>
      <scheme val="minor"/>
    </font>
    <font>
      <b/>
      <sz val="12"/>
      <color theme="1"/>
      <name val="Calibri"/>
      <family val="2"/>
      <scheme val="minor"/>
    </font>
  </fonts>
  <fills count="31">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rgb="FFECECEC"/>
        <bgColor indexed="64"/>
      </patternFill>
    </fill>
    <fill>
      <patternFill patternType="solid">
        <fgColor theme="4" tint="0.59996337778862885"/>
        <bgColor indexed="64"/>
      </patternFill>
    </fill>
    <fill>
      <patternFill patternType="solid">
        <fgColor theme="4" tint="0.59999389629810485"/>
        <bgColor indexed="64"/>
      </patternFill>
    </fill>
    <fill>
      <patternFill patternType="lightGray">
        <fgColor theme="5" tint="0.59996337778862885"/>
        <bgColor theme="4" tint="0.59996337778862885"/>
      </patternFill>
    </fill>
    <fill>
      <patternFill patternType="lightGray">
        <fgColor theme="5" tint="0.59996337778862885"/>
        <bgColor theme="4" tint="0.59999389629810485"/>
      </patternFill>
    </fill>
    <fill>
      <patternFill patternType="solid">
        <fgColor theme="0" tint="-0.249977111117893"/>
        <bgColor rgb="FFF8CBAD"/>
      </patternFill>
    </fill>
    <fill>
      <patternFill patternType="solid">
        <fgColor theme="0" tint="-0.249977111117893"/>
        <bgColor indexed="64"/>
      </patternFill>
    </fill>
    <fill>
      <patternFill patternType="solid">
        <fgColor theme="0" tint="-0.249977111117893"/>
        <bgColor rgb="FFB4C7E7"/>
      </patternFill>
    </fill>
    <fill>
      <patternFill patternType="lightGrid">
        <fgColor theme="5" tint="0.79998168889431442"/>
        <bgColor theme="4" tint="0.59999389629810485"/>
      </patternFill>
    </fill>
    <fill>
      <patternFill patternType="gray125">
        <fgColor theme="5" tint="0.79998168889431442"/>
        <bgColor rgb="FFFFFF00"/>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0">
    <xf numFmtId="0" fontId="0" fillId="0" borderId="0"/>
    <xf numFmtId="0" fontId="6" fillId="2" borderId="0"/>
    <xf numFmtId="0" fontId="6" fillId="3" borderId="0"/>
    <xf numFmtId="0" fontId="7" fillId="4" borderId="0"/>
    <xf numFmtId="0" fontId="7" fillId="0" borderId="0"/>
    <xf numFmtId="0" fontId="8" fillId="5" borderId="0"/>
    <xf numFmtId="0" fontId="9" fillId="6" borderId="1"/>
    <xf numFmtId="0" fontId="10" fillId="7" borderId="0"/>
    <xf numFmtId="0" fontId="11" fillId="0" borderId="0"/>
    <xf numFmtId="0" fontId="12" fillId="8" borderId="0"/>
    <xf numFmtId="0" fontId="13" fillId="0" borderId="0"/>
    <xf numFmtId="0" fontId="14" fillId="0" borderId="0"/>
    <xf numFmtId="0" fontId="15" fillId="0" borderId="0"/>
    <xf numFmtId="0" fontId="16" fillId="0" borderId="0"/>
    <xf numFmtId="0" fontId="17" fillId="0" borderId="0" applyBorder="0" applyProtection="0"/>
    <xf numFmtId="0" fontId="18" fillId="6" borderId="0"/>
    <xf numFmtId="0" fontId="26" fillId="0" borderId="0"/>
    <xf numFmtId="0" fontId="15" fillId="0" borderId="0"/>
    <xf numFmtId="0" fontId="15" fillId="0" borderId="0"/>
    <xf numFmtId="0" fontId="15" fillId="0" borderId="0"/>
    <xf numFmtId="0" fontId="8" fillId="0" borderId="0"/>
    <xf numFmtId="0" fontId="5" fillId="0" borderId="0"/>
    <xf numFmtId="0" fontId="30" fillId="0" borderId="0"/>
    <xf numFmtId="0" fontId="4" fillId="0" borderId="0"/>
    <xf numFmtId="0" fontId="31" fillId="0" borderId="0" applyNumberFormat="0" applyFill="0" applyBorder="0" applyAlignment="0" applyProtection="0"/>
    <xf numFmtId="0" fontId="32" fillId="0" borderId="0"/>
    <xf numFmtId="0" fontId="3" fillId="0" borderId="0"/>
    <xf numFmtId="0" fontId="38" fillId="0" borderId="0"/>
    <xf numFmtId="0" fontId="39" fillId="0" borderId="0"/>
    <xf numFmtId="0" fontId="2" fillId="0" borderId="0"/>
  </cellStyleXfs>
  <cellXfs count="208">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9" borderId="0" xfId="0" applyFill="1"/>
    <xf numFmtId="0" fontId="0" fillId="9" borderId="0" xfId="0" applyFill="1" applyAlignment="1">
      <alignment horizontal="center" vertical="center"/>
    </xf>
    <xf numFmtId="0" fontId="0" fillId="9" borderId="0" xfId="0" applyFill="1" applyAlignment="1">
      <alignment wrapText="1"/>
    </xf>
    <xf numFmtId="0" fontId="0" fillId="9" borderId="0" xfId="0" applyFill="1" applyAlignment="1">
      <alignment vertical="top" wrapText="1"/>
    </xf>
    <xf numFmtId="0" fontId="20" fillId="9" borderId="0" xfId="0" applyFont="1" applyFill="1" applyAlignment="1">
      <alignment horizontal="center" vertical="center"/>
    </xf>
    <xf numFmtId="0" fontId="0" fillId="9" borderId="0" xfId="0" applyFill="1" applyAlignment="1">
      <alignment vertical="top"/>
    </xf>
    <xf numFmtId="0" fontId="21" fillId="10" borderId="3" xfId="0" applyFont="1" applyFill="1" applyBorder="1" applyAlignment="1">
      <alignment horizontal="center" wrapText="1"/>
    </xf>
    <xf numFmtId="0" fontId="21" fillId="10" borderId="3" xfId="0" applyFont="1" applyFill="1" applyBorder="1" applyAlignment="1">
      <alignment horizontal="center" vertical="center" wrapText="1"/>
    </xf>
    <xf numFmtId="0" fontId="23" fillId="10" borderId="3" xfId="0" applyFont="1" applyFill="1" applyBorder="1" applyAlignment="1">
      <alignment horizontal="left" vertical="top"/>
    </xf>
    <xf numFmtId="0" fontId="23" fillId="10" borderId="3" xfId="0" applyFont="1" applyFill="1" applyBorder="1" applyAlignment="1">
      <alignment horizontal="left" vertical="top" wrapText="1"/>
    </xf>
    <xf numFmtId="0" fontId="23" fillId="10" borderId="3" xfId="0" applyFont="1" applyFill="1" applyBorder="1" applyAlignment="1">
      <alignment horizontal="center" vertical="top" wrapText="1"/>
    </xf>
    <xf numFmtId="0" fontId="21" fillId="0" borderId="2" xfId="0" applyFont="1" applyBorder="1" applyAlignment="1">
      <alignment horizontal="center" vertical="center" wrapText="1"/>
    </xf>
    <xf numFmtId="0" fontId="21" fillId="11" borderId="2" xfId="0" applyFont="1" applyFill="1" applyBorder="1" applyAlignment="1">
      <alignment horizontal="center" vertical="center" wrapText="1"/>
    </xf>
    <xf numFmtId="0" fontId="21" fillId="12" borderId="5" xfId="0" applyFont="1" applyFill="1" applyBorder="1" applyAlignment="1">
      <alignment horizontal="left" vertical="center"/>
    </xf>
    <xf numFmtId="0" fontId="24" fillId="0" borderId="2" xfId="0" applyFont="1" applyBorder="1" applyAlignment="1">
      <alignment vertical="top"/>
    </xf>
    <xf numFmtId="0" fontId="24" fillId="9" borderId="2" xfId="0" applyFont="1" applyFill="1" applyBorder="1" applyAlignment="1">
      <alignment vertical="top" wrapText="1"/>
    </xf>
    <xf numFmtId="0" fontId="21" fillId="0" borderId="2" xfId="0" applyFont="1" applyBorder="1" applyAlignment="1">
      <alignment horizontal="left" vertical="top" wrapText="1"/>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1" fillId="12" borderId="6" xfId="0" applyFont="1" applyFill="1" applyBorder="1" applyAlignment="1">
      <alignment horizontal="left" vertical="top"/>
    </xf>
    <xf numFmtId="0" fontId="21" fillId="12" borderId="7" xfId="0" applyFont="1" applyFill="1" applyBorder="1" applyAlignment="1">
      <alignment horizontal="left" vertical="center"/>
    </xf>
    <xf numFmtId="0" fontId="21" fillId="15" borderId="8" xfId="0" applyFont="1" applyFill="1" applyBorder="1" applyAlignment="1">
      <alignment horizontal="left" vertical="center"/>
    </xf>
    <xf numFmtId="0" fontId="21" fillId="15" borderId="9" xfId="0" applyFont="1" applyFill="1" applyBorder="1" applyAlignment="1">
      <alignment horizontal="left" vertical="center"/>
    </xf>
    <xf numFmtId="0" fontId="22" fillId="0" borderId="2" xfId="0" applyFont="1" applyBorder="1" applyAlignment="1">
      <alignment vertical="top" wrapText="1"/>
    </xf>
    <xf numFmtId="0" fontId="21" fillId="16" borderId="2" xfId="0" applyFont="1" applyFill="1" applyBorder="1" applyAlignment="1">
      <alignment horizontal="center" vertical="center" wrapText="1"/>
    </xf>
    <xf numFmtId="0" fontId="21" fillId="12" borderId="0" xfId="0" applyFont="1" applyFill="1" applyBorder="1" applyAlignment="1">
      <alignment horizontal="left" vertical="center"/>
    </xf>
    <xf numFmtId="0" fontId="21" fillId="15" borderId="5" xfId="0" applyFont="1" applyFill="1" applyBorder="1" applyAlignment="1">
      <alignment horizontal="left" vertical="center"/>
    </xf>
    <xf numFmtId="0" fontId="25" fillId="0" borderId="2" xfId="0" applyFont="1" applyBorder="1" applyAlignment="1">
      <alignment vertical="top" wrapText="1"/>
    </xf>
    <xf numFmtId="0" fontId="21" fillId="12" borderId="10" xfId="0" applyFont="1" applyFill="1" applyBorder="1" applyAlignment="1">
      <alignment horizontal="left" vertical="center"/>
    </xf>
    <xf numFmtId="0" fontId="21" fillId="12" borderId="6" xfId="0" applyFont="1" applyFill="1" applyBorder="1" applyAlignment="1">
      <alignment horizontal="left" vertical="center"/>
    </xf>
    <xf numFmtId="0" fontId="21" fillId="9" borderId="2" xfId="0" applyFont="1" applyFill="1" applyBorder="1" applyAlignment="1">
      <alignment horizontal="center" vertical="center" wrapText="1"/>
    </xf>
    <xf numFmtId="164" fontId="24" fillId="0" borderId="2" xfId="0" applyNumberFormat="1" applyFont="1" applyBorder="1" applyAlignment="1">
      <alignment vertical="top" wrapText="1"/>
    </xf>
    <xf numFmtId="0" fontId="21" fillId="14" borderId="5" xfId="0" applyFont="1" applyFill="1" applyBorder="1" applyAlignment="1">
      <alignment horizontal="center" vertical="center" wrapText="1"/>
    </xf>
    <xf numFmtId="0" fontId="24" fillId="9" borderId="2" xfId="0" applyFont="1" applyFill="1" applyBorder="1" applyAlignment="1">
      <alignment horizontal="center" vertical="center"/>
    </xf>
    <xf numFmtId="0" fontId="21" fillId="12" borderId="11" xfId="0" applyFont="1" applyFill="1" applyBorder="1" applyAlignment="1">
      <alignment horizontal="left" vertical="center"/>
    </xf>
    <xf numFmtId="0" fontId="21" fillId="15" borderId="6" xfId="0" applyFont="1" applyFill="1" applyBorder="1" applyAlignment="1">
      <alignment horizontal="left" vertical="center"/>
    </xf>
    <xf numFmtId="0" fontId="21" fillId="0" borderId="2" xfId="0" applyFont="1" applyBorder="1" applyAlignment="1">
      <alignment horizontal="center" vertical="center"/>
    </xf>
    <xf numFmtId="0" fontId="21" fillId="15" borderId="4" xfId="0" applyFont="1" applyFill="1" applyBorder="1" applyAlignment="1">
      <alignment horizontal="left" vertical="center"/>
    </xf>
    <xf numFmtId="0" fontId="21" fillId="15" borderId="7" xfId="0" applyFont="1" applyFill="1" applyBorder="1" applyAlignment="1" applyProtection="1">
      <alignment vertical="center"/>
    </xf>
    <xf numFmtId="0" fontId="21" fillId="17" borderId="9" xfId="0" applyFont="1" applyFill="1" applyBorder="1" applyAlignment="1">
      <alignment vertical="center"/>
    </xf>
    <xf numFmtId="0" fontId="21" fillId="17" borderId="5" xfId="0" applyFont="1" applyFill="1" applyBorder="1" applyAlignment="1">
      <alignment vertical="center"/>
    </xf>
    <xf numFmtId="0" fontId="21" fillId="17" borderId="9" xfId="0" applyFont="1" applyFill="1" applyBorder="1" applyAlignment="1"/>
    <xf numFmtId="0" fontId="24" fillId="0" borderId="2" xfId="0" applyFont="1" applyBorder="1" applyAlignment="1">
      <alignment horizontal="left" vertical="top"/>
    </xf>
    <xf numFmtId="0" fontId="24" fillId="0" borderId="2" xfId="0" applyFont="1" applyBorder="1" applyAlignment="1">
      <alignment horizontal="left" vertical="top" wrapText="1"/>
    </xf>
    <xf numFmtId="0" fontId="24" fillId="0" borderId="2" xfId="0" applyFont="1" applyBorder="1" applyAlignment="1">
      <alignment vertical="top" wrapText="1"/>
    </xf>
    <xf numFmtId="0" fontId="21" fillId="12" borderId="5" xfId="0" applyFont="1" applyFill="1" applyBorder="1" applyAlignment="1">
      <alignment horizontal="left" vertical="top"/>
    </xf>
    <xf numFmtId="0" fontId="21" fillId="12" borderId="0" xfId="0" applyFont="1" applyFill="1" applyBorder="1" applyAlignment="1">
      <alignment horizontal="left" vertical="top"/>
    </xf>
    <xf numFmtId="0" fontId="21" fillId="15" borderId="11" xfId="0" applyFont="1" applyFill="1" applyBorder="1" applyAlignment="1" applyProtection="1">
      <alignment vertical="center"/>
    </xf>
    <xf numFmtId="0" fontId="21" fillId="17" borderId="12" xfId="0" applyFont="1" applyFill="1" applyBorder="1" applyAlignment="1">
      <alignment vertical="center"/>
    </xf>
    <xf numFmtId="0" fontId="21" fillId="17" borderId="13" xfId="0" applyFont="1" applyFill="1" applyBorder="1" applyAlignment="1">
      <alignment vertical="center"/>
    </xf>
    <xf numFmtId="0" fontId="21" fillId="15" borderId="14" xfId="0" applyFont="1" applyFill="1" applyBorder="1" applyAlignment="1">
      <alignment horizontal="left" vertical="center"/>
    </xf>
    <xf numFmtId="0" fontId="21" fillId="15" borderId="13" xfId="0" applyFont="1" applyFill="1" applyBorder="1" applyAlignment="1">
      <alignment horizontal="left" vertical="center"/>
    </xf>
    <xf numFmtId="0" fontId="21" fillId="0" borderId="2" xfId="0" applyFont="1" applyBorder="1" applyAlignment="1">
      <alignment horizontal="left" vertical="center"/>
    </xf>
    <xf numFmtId="0" fontId="27" fillId="18" borderId="0" xfId="0" applyFont="1" applyFill="1" applyAlignment="1">
      <alignment horizontal="center" vertical="center"/>
    </xf>
    <xf numFmtId="0" fontId="19" fillId="9" borderId="0" xfId="0" applyFont="1" applyFill="1" applyAlignment="1">
      <alignment horizontal="center" vertical="center"/>
    </xf>
    <xf numFmtId="0" fontId="22" fillId="10" borderId="3" xfId="0" applyFont="1" applyFill="1" applyBorder="1" applyAlignment="1">
      <alignment horizontal="center" vertical="center"/>
    </xf>
    <xf numFmtId="0" fontId="24" fillId="13" borderId="2" xfId="0" applyFont="1" applyFill="1" applyBorder="1" applyAlignment="1">
      <alignment vertical="center"/>
    </xf>
    <xf numFmtId="0" fontId="19" fillId="0" borderId="0" xfId="0" applyFont="1" applyAlignment="1">
      <alignment horizontal="center" vertical="center"/>
    </xf>
    <xf numFmtId="0" fontId="21" fillId="10" borderId="2" xfId="0" applyFont="1" applyFill="1" applyBorder="1" applyAlignment="1">
      <alignment horizontal="center" vertical="center" wrapText="1"/>
    </xf>
    <xf numFmtId="0" fontId="27" fillId="18" borderId="0" xfId="0" applyFont="1" applyFill="1" applyAlignment="1">
      <alignment horizontal="left" vertical="center"/>
    </xf>
    <xf numFmtId="0" fontId="21" fillId="17" borderId="5" xfId="0" applyFont="1" applyFill="1" applyBorder="1" applyAlignment="1"/>
    <xf numFmtId="0" fontId="21" fillId="17" borderId="8" xfId="0" applyFont="1" applyFill="1" applyBorder="1" applyAlignment="1">
      <alignment vertical="center"/>
    </xf>
    <xf numFmtId="0" fontId="21" fillId="17" borderId="6" xfId="0" applyFont="1" applyFill="1" applyBorder="1" applyAlignment="1"/>
    <xf numFmtId="0" fontId="21" fillId="15" borderId="10" xfId="0" applyFont="1" applyFill="1" applyBorder="1" applyAlignment="1" applyProtection="1">
      <alignment vertical="center"/>
    </xf>
    <xf numFmtId="0" fontId="21" fillId="12" borderId="11" xfId="0" applyFont="1" applyFill="1" applyBorder="1" applyAlignment="1">
      <alignment horizontal="left" vertical="top"/>
    </xf>
    <xf numFmtId="0" fontId="21" fillId="12" borderId="4" xfId="0" applyFont="1" applyFill="1" applyBorder="1" applyAlignment="1">
      <alignment horizontal="left" vertical="center"/>
    </xf>
    <xf numFmtId="0" fontId="21" fillId="12" borderId="15" xfId="0" applyFont="1" applyFill="1" applyBorder="1" applyAlignment="1">
      <alignment horizontal="left" vertical="center"/>
    </xf>
    <xf numFmtId="0" fontId="21" fillId="15" borderId="8" xfId="0" applyFont="1" applyFill="1" applyBorder="1" applyAlignment="1" applyProtection="1">
      <alignment vertical="center"/>
    </xf>
    <xf numFmtId="0" fontId="21" fillId="15" borderId="5" xfId="0" applyFont="1" applyFill="1" applyBorder="1" applyAlignment="1" applyProtection="1">
      <alignment vertical="center"/>
    </xf>
    <xf numFmtId="0" fontId="21" fillId="15" borderId="9" xfId="0" applyFont="1" applyFill="1" applyBorder="1" applyAlignment="1" applyProtection="1">
      <alignment vertical="center"/>
    </xf>
    <xf numFmtId="0" fontId="21" fillId="12" borderId="4" xfId="0" applyFont="1" applyFill="1" applyBorder="1" applyAlignment="1">
      <alignment horizontal="left" vertical="top"/>
    </xf>
    <xf numFmtId="0" fontId="21" fillId="12" borderId="7" xfId="0" applyFont="1" applyFill="1" applyBorder="1" applyAlignment="1">
      <alignment horizontal="left" vertical="top"/>
    </xf>
    <xf numFmtId="0" fontId="21" fillId="15" borderId="12" xfId="0" applyFont="1" applyFill="1" applyBorder="1" applyAlignment="1">
      <alignment horizontal="left" vertical="center"/>
    </xf>
    <xf numFmtId="0" fontId="21" fillId="15" borderId="11" xfId="0" applyFont="1" applyFill="1" applyBorder="1" applyAlignment="1">
      <alignment horizontal="left" vertical="center"/>
    </xf>
    <xf numFmtId="0" fontId="21" fillId="17" borderId="2" xfId="0" applyFont="1" applyFill="1" applyBorder="1" applyAlignment="1">
      <alignment vertical="center"/>
    </xf>
    <xf numFmtId="0" fontId="21" fillId="15" borderId="8" xfId="0" applyFont="1" applyFill="1" applyBorder="1" applyAlignment="1">
      <alignment vertical="center"/>
    </xf>
    <xf numFmtId="0" fontId="21" fillId="15" borderId="5" xfId="0" applyFont="1" applyFill="1" applyBorder="1" applyAlignment="1">
      <alignment vertical="center"/>
    </xf>
    <xf numFmtId="0" fontId="21" fillId="15" borderId="9" xfId="0" applyFont="1" applyFill="1" applyBorder="1" applyAlignment="1">
      <alignment vertical="center"/>
    </xf>
    <xf numFmtId="0" fontId="21" fillId="17" borderId="6" xfId="0" applyFont="1" applyFill="1" applyBorder="1" applyAlignment="1">
      <alignment vertical="center"/>
    </xf>
    <xf numFmtId="0" fontId="21" fillId="17" borderId="10" xfId="0" applyFont="1" applyFill="1" applyBorder="1" applyAlignment="1">
      <alignment vertical="center"/>
    </xf>
    <xf numFmtId="0" fontId="21" fillId="17" borderId="7" xfId="0" applyFont="1" applyFill="1" applyBorder="1" applyAlignment="1">
      <alignment vertical="center"/>
    </xf>
    <xf numFmtId="0" fontId="0" fillId="9" borderId="0" xfId="0" applyFill="1" applyBorder="1"/>
    <xf numFmtId="0" fontId="0" fillId="0" borderId="0" xfId="0" applyBorder="1"/>
    <xf numFmtId="0" fontId="24" fillId="0" borderId="2" xfId="0" quotePrefix="1" applyFont="1" applyBorder="1" applyAlignment="1">
      <alignment horizontal="center" vertical="center" wrapText="1"/>
    </xf>
    <xf numFmtId="0" fontId="24" fillId="0" borderId="2" xfId="0" applyFont="1" applyBorder="1" applyAlignment="1">
      <alignment horizontal="left" vertical="center"/>
    </xf>
    <xf numFmtId="0" fontId="21"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xf>
    <xf numFmtId="0" fontId="21" fillId="0" borderId="2" xfId="0" applyFont="1" applyFill="1" applyBorder="1" applyAlignment="1" applyProtection="1">
      <alignment horizontal="center" vertical="center"/>
    </xf>
    <xf numFmtId="0" fontId="24" fillId="0" borderId="2" xfId="0" applyFont="1" applyBorder="1" applyAlignment="1" applyProtection="1">
      <alignment horizontal="center" vertical="center" wrapText="1"/>
      <protection locked="0"/>
    </xf>
    <xf numFmtId="0" fontId="24" fillId="0" borderId="2" xfId="0" applyFont="1" applyBorder="1" applyAlignment="1">
      <alignment horizontal="left" vertical="center" wrapText="1"/>
    </xf>
    <xf numFmtId="0" fontId="19" fillId="9" borderId="0" xfId="0" applyFont="1" applyFill="1" applyAlignment="1">
      <alignment horizontal="center" vertical="center" wrapText="1"/>
    </xf>
    <xf numFmtId="0" fontId="19" fillId="0" borderId="0" xfId="0" applyFont="1" applyAlignment="1">
      <alignment horizontal="center" vertical="center" wrapText="1"/>
    </xf>
    <xf numFmtId="0" fontId="23" fillId="10" borderId="3" xfId="0" applyFont="1" applyFill="1" applyBorder="1" applyAlignment="1">
      <alignment horizontal="center" vertical="center" wrapText="1"/>
    </xf>
    <xf numFmtId="0" fontId="24" fillId="0" borderId="2" xfId="0" quotePrefix="1" applyFont="1" applyBorder="1" applyAlignment="1">
      <alignment vertical="top" wrapText="1"/>
    </xf>
    <xf numFmtId="0" fontId="29" fillId="0" borderId="2" xfId="0" applyFont="1" applyBorder="1" applyAlignment="1">
      <alignment horizontal="center" vertical="center" wrapText="1"/>
    </xf>
    <xf numFmtId="0" fontId="21" fillId="0" borderId="2" xfId="0" applyFont="1" applyFill="1" applyBorder="1" applyAlignment="1">
      <alignment horizontal="left" vertical="top" wrapText="1"/>
    </xf>
    <xf numFmtId="0" fontId="0" fillId="9" borderId="0" xfId="0" applyFill="1" applyAlignment="1">
      <alignment horizontal="center" vertical="center" wrapText="1"/>
    </xf>
    <xf numFmtId="0" fontId="0" fillId="0" borderId="0" xfId="0" applyAlignment="1">
      <alignment horizontal="center" vertical="center" wrapText="1"/>
    </xf>
    <xf numFmtId="0" fontId="21" fillId="10" borderId="4" xfId="0" applyFont="1" applyFill="1" applyBorder="1" applyAlignment="1">
      <alignment horizontal="center" vertical="center" wrapText="1"/>
    </xf>
    <xf numFmtId="0" fontId="21" fillId="15" borderId="10" xfId="0" applyFont="1" applyFill="1" applyBorder="1" applyAlignment="1">
      <alignment horizontal="left" vertical="center"/>
    </xf>
    <xf numFmtId="0" fontId="0" fillId="18" borderId="0" xfId="0" applyFill="1"/>
    <xf numFmtId="0" fontId="28" fillId="19" borderId="8" xfId="0" applyFont="1" applyFill="1" applyBorder="1" applyAlignment="1">
      <alignment horizontal="center" vertical="center" wrapText="1"/>
    </xf>
    <xf numFmtId="0" fontId="21" fillId="17" borderId="4" xfId="0" applyFont="1" applyFill="1" applyBorder="1" applyAlignment="1">
      <alignment vertical="center"/>
    </xf>
    <xf numFmtId="0" fontId="24" fillId="13" borderId="2" xfId="0" applyFont="1" applyFill="1" applyBorder="1" applyAlignment="1">
      <alignment horizontal="center" vertical="center"/>
    </xf>
    <xf numFmtId="0" fontId="25"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3" fillId="12" borderId="7" xfId="0" applyFont="1" applyFill="1" applyBorder="1" applyAlignment="1">
      <alignment horizontal="left" vertical="center"/>
    </xf>
    <xf numFmtId="0" fontId="33" fillId="15" borderId="8" xfId="0" applyFont="1" applyFill="1" applyBorder="1" applyAlignment="1">
      <alignment horizontal="left" vertical="center"/>
    </xf>
    <xf numFmtId="0" fontId="33" fillId="15" borderId="9" xfId="0" applyFont="1" applyFill="1" applyBorder="1" applyAlignment="1">
      <alignment horizontal="left" vertical="center"/>
    </xf>
    <xf numFmtId="0" fontId="33" fillId="0" borderId="2" xfId="0" applyFont="1" applyBorder="1" applyAlignment="1">
      <alignment vertical="top"/>
    </xf>
    <xf numFmtId="0" fontId="33" fillId="0" borderId="2" xfId="0" applyFont="1" applyBorder="1" applyAlignment="1">
      <alignment vertical="top" wrapText="1"/>
    </xf>
    <xf numFmtId="0" fontId="33" fillId="0" borderId="2" xfId="0" applyFont="1" applyBorder="1" applyAlignment="1">
      <alignment horizontal="left" vertical="top" wrapText="1"/>
    </xf>
    <xf numFmtId="0" fontId="33" fillId="0" borderId="0" xfId="0" applyFont="1" applyBorder="1"/>
    <xf numFmtId="0" fontId="34" fillId="0" borderId="2" xfId="0" applyFont="1" applyBorder="1" applyAlignment="1">
      <alignment horizontal="center" vertical="center" wrapText="1"/>
    </xf>
    <xf numFmtId="0" fontId="27" fillId="0" borderId="2" xfId="0" applyFont="1" applyBorder="1" applyAlignment="1">
      <alignment vertical="top" wrapText="1"/>
    </xf>
    <xf numFmtId="0" fontId="24" fillId="13" borderId="2" xfId="0" applyFont="1" applyFill="1" applyBorder="1" applyAlignment="1">
      <alignment vertical="center" wrapText="1"/>
    </xf>
    <xf numFmtId="0" fontId="24" fillId="13" borderId="2" xfId="0" applyFont="1" applyFill="1" applyBorder="1" applyAlignment="1">
      <alignment horizontal="left" vertical="top" wrapText="1"/>
    </xf>
    <xf numFmtId="0" fontId="27" fillId="9" borderId="0" xfId="0" applyFont="1" applyFill="1" applyAlignment="1">
      <alignment horizontal="center" vertical="center"/>
    </xf>
    <xf numFmtId="0" fontId="35" fillId="9" borderId="0" xfId="0" applyFont="1" applyFill="1" applyAlignment="1">
      <alignment horizontal="center" vertical="center"/>
    </xf>
    <xf numFmtId="0" fontId="28" fillId="10" borderId="2"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5" fillId="0" borderId="2" xfId="0" applyFont="1" applyBorder="1" applyAlignment="1">
      <alignment horizontal="center" vertical="center"/>
    </xf>
    <xf numFmtId="0" fontId="35" fillId="13" borderId="2" xfId="0" applyFont="1" applyFill="1" applyBorder="1" applyAlignment="1">
      <alignment horizontal="center" vertical="center"/>
    </xf>
    <xf numFmtId="0" fontId="37" fillId="0" borderId="2" xfId="0" applyFont="1" applyBorder="1" applyAlignment="1">
      <alignment horizontal="center" vertical="center"/>
    </xf>
    <xf numFmtId="0" fontId="35" fillId="0" borderId="0" xfId="0" applyFont="1" applyAlignment="1">
      <alignment horizontal="center" vertical="center"/>
    </xf>
    <xf numFmtId="0" fontId="28" fillId="0" borderId="2" xfId="0" applyFont="1" applyFill="1" applyBorder="1" applyAlignment="1">
      <alignment horizontal="center" vertical="center" wrapText="1"/>
    </xf>
    <xf numFmtId="0" fontId="24" fillId="20" borderId="2" xfId="0" applyFont="1" applyFill="1" applyBorder="1" applyAlignment="1">
      <alignment horizontal="left" vertical="center" wrapText="1"/>
    </xf>
    <xf numFmtId="0" fontId="35" fillId="20" borderId="2" xfId="0" applyFont="1" applyFill="1" applyBorder="1" applyAlignment="1">
      <alignment horizontal="center" vertical="center"/>
    </xf>
    <xf numFmtId="0" fontId="35" fillId="20" borderId="2" xfId="0" applyFont="1" applyFill="1" applyBorder="1" applyAlignment="1">
      <alignment horizontal="center" vertical="center" wrapText="1"/>
    </xf>
    <xf numFmtId="0" fontId="21" fillId="0" borderId="2" xfId="0" applyFont="1" applyBorder="1" applyAlignment="1">
      <alignment vertical="top" wrapText="1"/>
    </xf>
    <xf numFmtId="0" fontId="24" fillId="21" borderId="2" xfId="0" applyFont="1" applyFill="1" applyBorder="1" applyAlignment="1">
      <alignment horizontal="center" vertical="center"/>
    </xf>
    <xf numFmtId="0" fontId="0" fillId="0" borderId="2" xfId="0" applyFont="1" applyBorder="1"/>
    <xf numFmtId="0" fontId="40" fillId="17" borderId="2" xfId="0" applyFont="1" applyFill="1" applyBorder="1" applyAlignment="1">
      <alignment vertical="center"/>
    </xf>
    <xf numFmtId="0" fontId="22" fillId="10" borderId="3"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21" fillId="12" borderId="5" xfId="0" applyNumberFormat="1" applyFont="1" applyFill="1" applyBorder="1" applyAlignment="1">
      <alignment horizontal="left" vertical="center"/>
    </xf>
    <xf numFmtId="0" fontId="35" fillId="0" borderId="2" xfId="0" applyFont="1" applyBorder="1" applyAlignment="1">
      <alignment horizontal="left" vertical="top" wrapText="1"/>
    </xf>
    <xf numFmtId="0" fontId="41" fillId="0" borderId="2" xfId="0" applyFont="1" applyBorder="1" applyAlignment="1">
      <alignment vertical="top" wrapText="1"/>
    </xf>
    <xf numFmtId="0" fontId="0" fillId="0" borderId="2" xfId="0" applyBorder="1"/>
    <xf numFmtId="0" fontId="21" fillId="10" borderId="8" xfId="0" applyFont="1" applyFill="1" applyBorder="1" applyAlignment="1">
      <alignment horizontal="center" vertical="center" wrapText="1"/>
    </xf>
    <xf numFmtId="0" fontId="21" fillId="15" borderId="2" xfId="0" applyFont="1" applyFill="1" applyBorder="1" applyAlignment="1">
      <alignment horizontal="left" vertical="center"/>
    </xf>
    <xf numFmtId="0" fontId="21" fillId="26" borderId="2" xfId="0" applyFont="1" applyFill="1" applyBorder="1" applyAlignment="1">
      <alignment horizontal="left" vertical="center" wrapText="1"/>
    </xf>
    <xf numFmtId="0" fontId="21" fillId="27" borderId="2" xfId="0" applyFont="1" applyFill="1" applyBorder="1" applyAlignment="1">
      <alignment horizontal="center" vertical="center" wrapText="1"/>
    </xf>
    <xf numFmtId="0" fontId="21" fillId="28" borderId="5" xfId="0" applyFont="1" applyFill="1" applyBorder="1" applyAlignment="1">
      <alignment horizontal="left" vertical="center"/>
    </xf>
    <xf numFmtId="0" fontId="42" fillId="0" borderId="2" xfId="0" applyFont="1" applyBorder="1" applyAlignment="1">
      <alignment horizontal="center" vertical="center" wrapText="1"/>
    </xf>
    <xf numFmtId="0" fontId="42" fillId="0" borderId="2" xfId="0" applyFont="1" applyBorder="1" applyAlignment="1">
      <alignment vertical="center"/>
    </xf>
    <xf numFmtId="0" fontId="42" fillId="0" borderId="2" xfId="0" applyFont="1" applyBorder="1" applyAlignment="1">
      <alignment horizontal="center" vertical="center"/>
    </xf>
    <xf numFmtId="0" fontId="42" fillId="0" borderId="9" xfId="0" applyFont="1" applyBorder="1" applyAlignment="1">
      <alignment vertical="center"/>
    </xf>
    <xf numFmtId="0" fontId="0" fillId="0" borderId="2" xfId="0" applyBorder="1" applyAlignment="1">
      <alignment horizontal="center" vertical="center"/>
    </xf>
    <xf numFmtId="0" fontId="0" fillId="0" borderId="15" xfId="0" applyBorder="1"/>
    <xf numFmtId="0" fontId="0" fillId="0" borderId="2" xfId="0" applyBorder="1" applyAlignment="1">
      <alignment horizontal="center"/>
    </xf>
    <xf numFmtId="0" fontId="2" fillId="19" borderId="0" xfId="29" applyFill="1"/>
    <xf numFmtId="0" fontId="0" fillId="27" borderId="0" xfId="0" applyFill="1"/>
    <xf numFmtId="0" fontId="2" fillId="19" borderId="19" xfId="29" applyFill="1" applyBorder="1"/>
    <xf numFmtId="0" fontId="2" fillId="19" borderId="20" xfId="29" applyFill="1" applyBorder="1"/>
    <xf numFmtId="0" fontId="44" fillId="19" borderId="21" xfId="29" applyFont="1" applyFill="1" applyBorder="1" applyAlignment="1">
      <alignment horizontal="center"/>
    </xf>
    <xf numFmtId="0" fontId="44" fillId="19" borderId="22" xfId="29" applyFont="1" applyFill="1" applyBorder="1" applyAlignment="1">
      <alignment horizontal="center"/>
    </xf>
    <xf numFmtId="14" fontId="2" fillId="19" borderId="21" xfId="29" applyNumberFormat="1" applyFill="1" applyBorder="1" applyAlignment="1">
      <alignment horizontal="center"/>
    </xf>
    <xf numFmtId="0" fontId="2" fillId="19" borderId="22" xfId="29" applyFill="1" applyBorder="1"/>
    <xf numFmtId="14" fontId="2" fillId="19" borderId="21" xfId="29" applyNumberFormat="1" applyFill="1" applyBorder="1" applyAlignment="1">
      <alignment horizontal="center" vertical="top"/>
    </xf>
    <xf numFmtId="0" fontId="2" fillId="19" borderId="22" xfId="29" applyFill="1" applyBorder="1" applyAlignment="1">
      <alignment horizontal="left" vertical="top" wrapText="1"/>
    </xf>
    <xf numFmtId="0" fontId="2" fillId="19" borderId="21" xfId="29" applyFill="1" applyBorder="1" applyAlignment="1">
      <alignment horizontal="center"/>
    </xf>
    <xf numFmtId="0" fontId="2" fillId="19" borderId="23" xfId="29" applyFill="1" applyBorder="1" applyAlignment="1">
      <alignment horizontal="center"/>
    </xf>
    <xf numFmtId="0" fontId="2" fillId="19" borderId="24" xfId="29" applyFill="1" applyBorder="1"/>
    <xf numFmtId="0" fontId="0" fillId="25" borderId="7" xfId="0" applyFill="1" applyBorder="1" applyAlignment="1">
      <alignment horizontal="center" vertical="center" textRotation="255"/>
    </xf>
    <xf numFmtId="0" fontId="21" fillId="11" borderId="2" xfId="0" applyFont="1" applyFill="1" applyBorder="1" applyAlignment="1">
      <alignment horizontal="left" vertical="center" wrapText="1"/>
    </xf>
    <xf numFmtId="0" fontId="21" fillId="0" borderId="5" xfId="0" applyFont="1" applyBorder="1" applyAlignment="1">
      <alignment horizontal="center" vertical="center" wrapText="1"/>
    </xf>
    <xf numFmtId="0" fontId="21" fillId="10" borderId="8" xfId="0" applyFont="1" applyFill="1" applyBorder="1" applyAlignment="1">
      <alignment horizontal="center" vertical="center" wrapText="1"/>
    </xf>
    <xf numFmtId="0" fontId="21" fillId="10" borderId="9" xfId="0" applyFont="1" applyFill="1" applyBorder="1" applyAlignment="1">
      <alignment horizontal="center" vertical="center" wrapText="1"/>
    </xf>
    <xf numFmtId="0" fontId="21" fillId="10" borderId="5" xfId="0" applyFont="1" applyFill="1" applyBorder="1" applyAlignment="1">
      <alignment horizontal="center" vertical="center" wrapText="1"/>
    </xf>
    <xf numFmtId="0" fontId="0" fillId="23" borderId="3" xfId="0" applyFill="1" applyBorder="1" applyAlignment="1">
      <alignment horizontal="center" vertical="center" textRotation="255"/>
    </xf>
    <xf numFmtId="0" fontId="0" fillId="23" borderId="7" xfId="0" applyFill="1" applyBorder="1" applyAlignment="1">
      <alignment horizontal="center" vertical="center" textRotation="255"/>
    </xf>
    <xf numFmtId="0" fontId="0" fillId="23" borderId="10" xfId="0" applyFill="1" applyBorder="1" applyAlignment="1">
      <alignment horizontal="center" vertical="center" textRotation="255"/>
    </xf>
    <xf numFmtId="0" fontId="0" fillId="29" borderId="3" xfId="0" applyFill="1" applyBorder="1" applyAlignment="1">
      <alignment horizontal="center" vertical="center" textRotation="45"/>
    </xf>
    <xf numFmtId="0" fontId="0" fillId="29" borderId="7" xfId="0" applyFill="1" applyBorder="1" applyAlignment="1">
      <alignment horizontal="center" vertical="center" textRotation="45"/>
    </xf>
    <xf numFmtId="0" fontId="0" fillId="29" borderId="10" xfId="0" applyFill="1" applyBorder="1" applyAlignment="1">
      <alignment horizontal="center" vertical="center" textRotation="45"/>
    </xf>
    <xf numFmtId="0" fontId="0" fillId="30" borderId="3" xfId="0" applyFill="1" applyBorder="1" applyAlignment="1">
      <alignment horizontal="center" vertical="center" textRotation="45"/>
    </xf>
    <xf numFmtId="0" fontId="0" fillId="30" borderId="7" xfId="0" applyFill="1" applyBorder="1" applyAlignment="1">
      <alignment horizontal="center" vertical="center" textRotation="45"/>
    </xf>
    <xf numFmtId="0" fontId="0" fillId="30" borderId="10" xfId="0" applyFill="1" applyBorder="1" applyAlignment="1">
      <alignment horizontal="center" vertical="center" textRotation="45"/>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15"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0" borderId="16"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3" xfId="0" applyFont="1" applyBorder="1" applyAlignment="1">
      <alignment horizontal="center" vertical="center"/>
    </xf>
    <xf numFmtId="0" fontId="43" fillId="19" borderId="17" xfId="29" applyFont="1" applyFill="1" applyBorder="1" applyAlignment="1">
      <alignment horizontal="center"/>
    </xf>
    <xf numFmtId="0" fontId="43" fillId="19" borderId="18" xfId="29" applyFont="1" applyFill="1" applyBorder="1" applyAlignment="1">
      <alignment horizontal="center"/>
    </xf>
    <xf numFmtId="0" fontId="21" fillId="28" borderId="8" xfId="0" applyFont="1" applyFill="1" applyBorder="1" applyAlignment="1">
      <alignment horizontal="left" vertical="center"/>
    </xf>
    <xf numFmtId="0" fontId="21" fillId="28" borderId="5" xfId="0" applyFont="1" applyFill="1" applyBorder="1" applyAlignment="1">
      <alignment horizontal="left" vertical="center"/>
    </xf>
    <xf numFmtId="0" fontId="21" fillId="28" borderId="9" xfId="0" applyFont="1" applyFill="1" applyBorder="1" applyAlignment="1">
      <alignment horizontal="left" vertical="center"/>
    </xf>
    <xf numFmtId="0" fontId="0" fillId="24" borderId="11" xfId="0" applyFill="1" applyBorder="1" applyAlignment="1">
      <alignment horizontal="center" vertical="center" textRotation="255"/>
    </xf>
    <xf numFmtId="0" fontId="0" fillId="24" borderId="12" xfId="0" applyFill="1" applyBorder="1" applyAlignment="1">
      <alignment horizontal="center" vertical="center" textRotation="255"/>
    </xf>
    <xf numFmtId="0" fontId="0" fillId="25" borderId="3" xfId="0" applyFill="1" applyBorder="1" applyAlignment="1">
      <alignment horizontal="center" vertical="center" textRotation="255"/>
    </xf>
    <xf numFmtId="0" fontId="0" fillId="25" borderId="7" xfId="0" applyFill="1" applyBorder="1" applyAlignment="1">
      <alignment horizontal="center" vertical="center" textRotation="255"/>
    </xf>
    <xf numFmtId="0" fontId="0" fillId="25" borderId="10" xfId="0" applyFill="1" applyBorder="1" applyAlignment="1">
      <alignment horizontal="center" vertical="center" textRotation="255"/>
    </xf>
    <xf numFmtId="0" fontId="0" fillId="22" borderId="7" xfId="0" applyFill="1" applyBorder="1" applyAlignment="1">
      <alignment horizontal="center" vertical="center" textRotation="255"/>
    </xf>
    <xf numFmtId="0" fontId="0" fillId="22" borderId="10" xfId="0" applyFill="1" applyBorder="1" applyAlignment="1">
      <alignment horizontal="center" vertical="center" textRotation="255"/>
    </xf>
    <xf numFmtId="0" fontId="1" fillId="19" borderId="22" xfId="29" applyFont="1" applyFill="1" applyBorder="1"/>
  </cellXfs>
  <cellStyles count="30">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2" xfId="14"/>
    <cellStyle name="Lien hypertexte 2 2" xfId="24"/>
    <cellStyle name="Neutral 16" xfId="15"/>
    <cellStyle name="Normal" xfId="0" builtinId="0"/>
    <cellStyle name="Normal 2" xfId="16"/>
    <cellStyle name="Normal 2 2" xfId="21"/>
    <cellStyle name="Normal 2 2 2" xfId="25"/>
    <cellStyle name="Normal 2 3" xfId="23"/>
    <cellStyle name="Normal 2 3 2" xfId="26"/>
    <cellStyle name="Normal 3" xfId="17"/>
    <cellStyle name="Normal 4" xfId="22"/>
    <cellStyle name="Normal 4 2" xfId="27"/>
    <cellStyle name="Normal 5" xfId="28"/>
    <cellStyle name="Normal 6" xfId="29"/>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workbookViewId="0">
      <pane ySplit="4" topLeftCell="A32" activePane="bottomLeft" state="frozen"/>
      <selection activeCell="G50" sqref="G50"/>
      <selection pane="bottomLeft" activeCell="A26" sqref="A26"/>
    </sheetView>
  </sheetViews>
  <sheetFormatPr baseColWidth="10" defaultColWidth="9.140625" defaultRowHeight="15" x14ac:dyDescent="0.25"/>
  <cols>
    <col min="1" max="1" width="9.7109375" style="1" customWidth="1"/>
    <col min="2" max="2" width="11.7109375" style="1" customWidth="1"/>
    <col min="3" max="3" width="20.28515625" customWidth="1"/>
    <col min="4" max="4" width="9.42578125" style="2" customWidth="1"/>
    <col min="5" max="5" width="19.28515625" style="2" customWidth="1"/>
    <col min="6" max="6" width="32.140625" style="2" customWidth="1"/>
    <col min="7" max="7" width="13" style="97" customWidth="1"/>
    <col min="8" max="8" width="62.7109375" style="97" customWidth="1"/>
    <col min="9" max="9" width="18.85546875" style="97" customWidth="1"/>
    <col min="10" max="10" width="10.5703125" style="62" customWidth="1"/>
    <col min="11" max="11" width="23.28515625" style="3" customWidth="1"/>
    <col min="12" max="12" width="51" style="4" customWidth="1"/>
    <col min="13" max="14" width="60.28515625" style="4" customWidth="1"/>
    <col min="15" max="15" width="18.85546875" style="103" customWidth="1"/>
    <col min="16" max="17" width="16" style="103" customWidth="1"/>
    <col min="18" max="18" width="45.42578125" style="4" customWidth="1"/>
    <col min="19" max="16384" width="9.140625" style="87"/>
  </cols>
  <sheetData>
    <row r="1" spans="1:18" s="86" customFormat="1" x14ac:dyDescent="0.25">
      <c r="A1" s="58"/>
      <c r="B1" s="64" t="s">
        <v>255</v>
      </c>
      <c r="C1" s="106"/>
      <c r="D1" s="7"/>
      <c r="E1" s="7"/>
      <c r="F1" s="7"/>
      <c r="G1" s="96"/>
      <c r="H1" s="96"/>
      <c r="I1" s="96"/>
      <c r="J1" s="59"/>
      <c r="K1" s="8"/>
      <c r="L1" s="8"/>
      <c r="M1" s="8"/>
      <c r="N1" s="8"/>
      <c r="O1" s="102"/>
      <c r="P1" s="102"/>
      <c r="Q1" s="102"/>
      <c r="R1" s="8"/>
    </row>
    <row r="2" spans="1:18" s="86" customFormat="1" x14ac:dyDescent="0.25">
      <c r="A2" s="9"/>
      <c r="B2" s="9"/>
      <c r="C2" s="5"/>
      <c r="D2" s="7"/>
      <c r="E2" s="7"/>
      <c r="F2" s="5"/>
      <c r="G2" s="96"/>
      <c r="H2" s="96"/>
      <c r="I2" s="96"/>
      <c r="J2" s="6"/>
      <c r="K2" s="10"/>
      <c r="L2" s="8"/>
      <c r="M2" s="8"/>
      <c r="N2" s="8"/>
      <c r="O2" s="123"/>
      <c r="P2" s="102"/>
      <c r="Q2" s="102"/>
      <c r="R2" s="8"/>
    </row>
    <row r="3" spans="1:18" s="86" customFormat="1" x14ac:dyDescent="0.25">
      <c r="A3" s="6"/>
      <c r="B3" s="6"/>
      <c r="C3" s="5"/>
      <c r="D3" s="7"/>
      <c r="E3" s="7"/>
      <c r="F3" s="7"/>
      <c r="G3" s="96"/>
      <c r="H3" s="96"/>
      <c r="I3" s="96"/>
      <c r="J3" s="59"/>
      <c r="K3" s="10"/>
      <c r="L3" s="8"/>
      <c r="M3" s="8"/>
      <c r="N3" s="8"/>
      <c r="O3" s="102"/>
      <c r="P3" s="102"/>
      <c r="Q3" s="102"/>
      <c r="R3" s="8"/>
    </row>
    <row r="4" spans="1:18" ht="42.75" x14ac:dyDescent="0.25">
      <c r="A4" s="63" t="s">
        <v>1</v>
      </c>
      <c r="B4" s="63" t="s">
        <v>0</v>
      </c>
      <c r="C4" s="174" t="s">
        <v>2</v>
      </c>
      <c r="D4" s="176"/>
      <c r="E4" s="176"/>
      <c r="F4" s="175"/>
      <c r="G4" s="174" t="s">
        <v>494</v>
      </c>
      <c r="H4" s="175"/>
      <c r="I4" s="63" t="s">
        <v>3</v>
      </c>
      <c r="J4" s="63" t="s">
        <v>4</v>
      </c>
      <c r="K4" s="63" t="s">
        <v>5</v>
      </c>
      <c r="L4" s="63" t="s">
        <v>6</v>
      </c>
      <c r="M4" s="63" t="s">
        <v>761</v>
      </c>
      <c r="N4" s="63" t="s">
        <v>762</v>
      </c>
      <c r="O4" s="63" t="s">
        <v>470</v>
      </c>
      <c r="P4" s="63" t="s">
        <v>469</v>
      </c>
      <c r="Q4" s="63" t="s">
        <v>1047</v>
      </c>
      <c r="R4" s="63" t="s">
        <v>488</v>
      </c>
    </row>
    <row r="5" spans="1:18" ht="29.25" x14ac:dyDescent="0.25">
      <c r="A5" s="12"/>
      <c r="B5" s="12"/>
      <c r="C5" s="12" t="s">
        <v>7</v>
      </c>
      <c r="D5" s="12" t="s">
        <v>8</v>
      </c>
      <c r="E5" s="104" t="s">
        <v>9</v>
      </c>
      <c r="F5" s="12" t="s">
        <v>10</v>
      </c>
      <c r="G5" s="11" t="s">
        <v>626</v>
      </c>
      <c r="H5" s="12" t="s">
        <v>627</v>
      </c>
      <c r="I5" s="139"/>
      <c r="J5" s="60"/>
      <c r="K5" s="13"/>
      <c r="L5" s="14"/>
      <c r="M5" s="15"/>
      <c r="N5" s="15"/>
      <c r="O5" s="98"/>
      <c r="P5" s="98"/>
      <c r="Q5" s="98"/>
      <c r="R5" s="15"/>
    </row>
    <row r="6" spans="1:18" ht="57" x14ac:dyDescent="0.25">
      <c r="A6" s="17" t="s">
        <v>12</v>
      </c>
      <c r="B6" s="16" t="s">
        <v>11</v>
      </c>
      <c r="C6" s="18" t="s">
        <v>13</v>
      </c>
      <c r="D6" s="18"/>
      <c r="E6" s="18"/>
      <c r="F6" s="18"/>
      <c r="G6" s="95" t="s">
        <v>617</v>
      </c>
      <c r="H6" s="89" t="s">
        <v>496</v>
      </c>
      <c r="I6" s="23" t="s">
        <v>54</v>
      </c>
      <c r="J6" s="22">
        <v>20</v>
      </c>
      <c r="K6" s="19"/>
      <c r="L6" s="20"/>
      <c r="M6" s="21" t="s">
        <v>15</v>
      </c>
      <c r="N6" s="21" t="s">
        <v>763</v>
      </c>
      <c r="O6" s="16" t="s">
        <v>1031</v>
      </c>
      <c r="P6" s="16"/>
      <c r="Q6" s="16" t="s">
        <v>632</v>
      </c>
      <c r="R6" s="21"/>
    </row>
    <row r="7" spans="1:18" ht="42.75" x14ac:dyDescent="0.25">
      <c r="A7" s="17" t="s">
        <v>16</v>
      </c>
      <c r="B7" s="16" t="s">
        <v>11</v>
      </c>
      <c r="C7" s="18" t="s">
        <v>17</v>
      </c>
      <c r="D7" s="18"/>
      <c r="E7" s="18"/>
      <c r="F7" s="18"/>
      <c r="G7" s="95" t="s">
        <v>617</v>
      </c>
      <c r="H7" s="89" t="s">
        <v>497</v>
      </c>
      <c r="I7" s="23" t="s">
        <v>18</v>
      </c>
      <c r="J7" s="22" t="s">
        <v>19</v>
      </c>
      <c r="K7" s="22" t="s">
        <v>629</v>
      </c>
      <c r="L7" s="49"/>
      <c r="M7" s="21" t="s">
        <v>20</v>
      </c>
      <c r="N7" s="21" t="s">
        <v>511</v>
      </c>
      <c r="O7" s="16" t="s">
        <v>485</v>
      </c>
      <c r="P7" s="16"/>
      <c r="Q7" s="16" t="s">
        <v>633</v>
      </c>
      <c r="R7" s="21"/>
    </row>
    <row r="8" spans="1:18" ht="71.25" x14ac:dyDescent="0.25">
      <c r="A8" s="17" t="s">
        <v>21</v>
      </c>
      <c r="B8" s="16" t="s">
        <v>11</v>
      </c>
      <c r="C8" s="18" t="s">
        <v>22</v>
      </c>
      <c r="D8" s="18"/>
      <c r="E8" s="18"/>
      <c r="F8" s="18"/>
      <c r="G8" s="95" t="s">
        <v>617</v>
      </c>
      <c r="H8" s="95" t="s">
        <v>687</v>
      </c>
      <c r="I8" s="23" t="s">
        <v>23</v>
      </c>
      <c r="J8" s="22">
        <v>3</v>
      </c>
      <c r="K8" s="88" t="s">
        <v>247</v>
      </c>
      <c r="L8" s="49"/>
      <c r="M8" s="21" t="s">
        <v>24</v>
      </c>
      <c r="N8" s="21" t="s">
        <v>764</v>
      </c>
      <c r="O8" s="16" t="s">
        <v>468</v>
      </c>
      <c r="P8" s="16"/>
      <c r="Q8" s="16" t="s">
        <v>634</v>
      </c>
      <c r="R8" s="21"/>
    </row>
    <row r="9" spans="1:18" ht="114" x14ac:dyDescent="0.25">
      <c r="A9" s="17" t="s">
        <v>25</v>
      </c>
      <c r="B9" s="16" t="s">
        <v>11</v>
      </c>
      <c r="C9" s="18" t="s">
        <v>26</v>
      </c>
      <c r="D9" s="18"/>
      <c r="E9" s="18"/>
      <c r="F9" s="18"/>
      <c r="G9" s="95" t="s">
        <v>617</v>
      </c>
      <c r="H9" s="89" t="s">
        <v>498</v>
      </c>
      <c r="I9" s="23" t="s">
        <v>23</v>
      </c>
      <c r="J9" s="22">
        <v>3</v>
      </c>
      <c r="K9" s="22" t="s">
        <v>27</v>
      </c>
      <c r="L9" s="23"/>
      <c r="M9" s="21" t="s">
        <v>765</v>
      </c>
      <c r="N9" s="21" t="s">
        <v>766</v>
      </c>
      <c r="O9" s="16" t="s">
        <v>472</v>
      </c>
      <c r="P9" s="16"/>
      <c r="Q9" s="16" t="s">
        <v>635</v>
      </c>
      <c r="R9" s="21"/>
    </row>
    <row r="10" spans="1:18" ht="142.5" x14ac:dyDescent="0.25">
      <c r="A10" s="17" t="s">
        <v>260</v>
      </c>
      <c r="B10" s="16" t="s">
        <v>28</v>
      </c>
      <c r="C10" s="18" t="s">
        <v>261</v>
      </c>
      <c r="D10" s="18"/>
      <c r="E10" s="18"/>
      <c r="F10" s="18"/>
      <c r="G10" s="95" t="s">
        <v>617</v>
      </c>
      <c r="H10" s="89" t="s">
        <v>499</v>
      </c>
      <c r="I10" s="23" t="s">
        <v>23</v>
      </c>
      <c r="J10" s="22">
        <v>3</v>
      </c>
      <c r="K10" s="22" t="s">
        <v>27</v>
      </c>
      <c r="L10" s="23"/>
      <c r="M10" s="21" t="s">
        <v>262</v>
      </c>
      <c r="N10" s="21" t="s">
        <v>767</v>
      </c>
      <c r="O10" s="16" t="s">
        <v>1069</v>
      </c>
      <c r="P10" s="16"/>
      <c r="Q10" s="16"/>
      <c r="R10" s="21"/>
    </row>
    <row r="11" spans="1:18" ht="99.75" x14ac:dyDescent="0.25">
      <c r="A11" s="17" t="s">
        <v>263</v>
      </c>
      <c r="B11" s="16" t="s">
        <v>28</v>
      </c>
      <c r="C11" s="18" t="s">
        <v>264</v>
      </c>
      <c r="D11" s="18"/>
      <c r="E11" s="18"/>
      <c r="F11" s="18"/>
      <c r="G11" s="95" t="s">
        <v>617</v>
      </c>
      <c r="H11" s="89" t="s">
        <v>500</v>
      </c>
      <c r="I11" s="23" t="s">
        <v>18</v>
      </c>
      <c r="J11" s="22" t="s">
        <v>19</v>
      </c>
      <c r="K11" s="22" t="s">
        <v>629</v>
      </c>
      <c r="L11" s="143" t="s">
        <v>1081</v>
      </c>
      <c r="M11" s="21" t="s">
        <v>768</v>
      </c>
      <c r="N11" s="21" t="s">
        <v>769</v>
      </c>
      <c r="O11" s="16" t="s">
        <v>486</v>
      </c>
      <c r="P11" s="16"/>
      <c r="Q11" s="16" t="s">
        <v>673</v>
      </c>
      <c r="R11" s="21"/>
    </row>
    <row r="12" spans="1:18" ht="142.5" x14ac:dyDescent="0.25">
      <c r="A12" s="17" t="s">
        <v>29</v>
      </c>
      <c r="B12" s="16" t="s">
        <v>28</v>
      </c>
      <c r="C12" s="18" t="s">
        <v>756</v>
      </c>
      <c r="D12" s="18"/>
      <c r="E12" s="18"/>
      <c r="F12" s="18"/>
      <c r="G12" s="95" t="s">
        <v>617</v>
      </c>
      <c r="H12" s="95" t="s">
        <v>501</v>
      </c>
      <c r="I12" s="23" t="s">
        <v>23</v>
      </c>
      <c r="J12" s="22">
        <v>2</v>
      </c>
      <c r="K12" s="94" t="s">
        <v>757</v>
      </c>
      <c r="L12" s="49"/>
      <c r="M12" s="21" t="s">
        <v>770</v>
      </c>
      <c r="N12" s="21" t="s">
        <v>771</v>
      </c>
      <c r="O12" s="16" t="s">
        <v>1086</v>
      </c>
      <c r="P12" s="16"/>
      <c r="Q12" s="16" t="s">
        <v>673</v>
      </c>
      <c r="R12" s="21"/>
    </row>
    <row r="13" spans="1:18" ht="71.25" x14ac:dyDescent="0.25">
      <c r="A13" s="17" t="s">
        <v>30</v>
      </c>
      <c r="B13" s="16" t="s">
        <v>28</v>
      </c>
      <c r="C13" s="18" t="s">
        <v>31</v>
      </c>
      <c r="D13" s="18"/>
      <c r="E13" s="18"/>
      <c r="F13" s="18"/>
      <c r="G13" s="95" t="s">
        <v>617</v>
      </c>
      <c r="H13" s="95" t="s">
        <v>688</v>
      </c>
      <c r="I13" s="23" t="s">
        <v>18</v>
      </c>
      <c r="J13" s="22" t="s">
        <v>19</v>
      </c>
      <c r="K13" s="22" t="s">
        <v>629</v>
      </c>
      <c r="L13" s="49"/>
      <c r="M13" s="21" t="s">
        <v>32</v>
      </c>
      <c r="N13" s="21" t="s">
        <v>772</v>
      </c>
      <c r="O13" s="16" t="s">
        <v>1007</v>
      </c>
      <c r="P13" s="16"/>
      <c r="Q13" s="16" t="s">
        <v>682</v>
      </c>
      <c r="R13" s="21"/>
    </row>
    <row r="14" spans="1:18" ht="42.75" x14ac:dyDescent="0.25">
      <c r="A14" s="17" t="s">
        <v>34</v>
      </c>
      <c r="B14" s="16" t="s">
        <v>28</v>
      </c>
      <c r="C14" s="18" t="s">
        <v>744</v>
      </c>
      <c r="D14" s="18"/>
      <c r="E14" s="18"/>
      <c r="F14" s="18"/>
      <c r="G14" s="95" t="s">
        <v>617</v>
      </c>
      <c r="H14" s="95" t="s">
        <v>502</v>
      </c>
      <c r="I14" s="23" t="s">
        <v>14</v>
      </c>
      <c r="J14" s="22">
        <v>100</v>
      </c>
      <c r="K14" s="19"/>
      <c r="L14" s="49"/>
      <c r="M14" s="21" t="s">
        <v>773</v>
      </c>
      <c r="N14" s="21" t="s">
        <v>774</v>
      </c>
      <c r="O14" s="16" t="s">
        <v>1010</v>
      </c>
      <c r="P14" s="16"/>
      <c r="Q14" s="16"/>
      <c r="R14" s="21"/>
    </row>
    <row r="15" spans="1:18" ht="28.5" x14ac:dyDescent="0.25">
      <c r="A15" s="17" t="s">
        <v>265</v>
      </c>
      <c r="B15" s="16" t="s">
        <v>28</v>
      </c>
      <c r="C15" s="18" t="s">
        <v>267</v>
      </c>
      <c r="D15" s="18"/>
      <c r="E15" s="18"/>
      <c r="F15" s="18"/>
      <c r="G15" s="95" t="s">
        <v>617</v>
      </c>
      <c r="H15" s="95" t="s">
        <v>689</v>
      </c>
      <c r="I15" s="23" t="s">
        <v>1038</v>
      </c>
      <c r="J15" s="22">
        <v>50</v>
      </c>
      <c r="K15" s="19"/>
      <c r="L15" s="49"/>
      <c r="M15" s="21" t="s">
        <v>269</v>
      </c>
      <c r="N15" s="21" t="s">
        <v>511</v>
      </c>
      <c r="O15" s="16"/>
      <c r="P15" s="16"/>
      <c r="Q15" s="16"/>
      <c r="R15" s="21"/>
    </row>
    <row r="16" spans="1:18" ht="28.5" x14ac:dyDescent="0.25">
      <c r="A16" s="17" t="s">
        <v>266</v>
      </c>
      <c r="B16" s="16" t="s">
        <v>28</v>
      </c>
      <c r="C16" s="18" t="s">
        <v>268</v>
      </c>
      <c r="D16" s="18"/>
      <c r="E16" s="18"/>
      <c r="F16" s="18"/>
      <c r="G16" s="95" t="s">
        <v>617</v>
      </c>
      <c r="H16" s="89" t="s">
        <v>503</v>
      </c>
      <c r="I16" s="23" t="s">
        <v>1038</v>
      </c>
      <c r="J16" s="22">
        <v>50</v>
      </c>
      <c r="K16" s="19"/>
      <c r="L16" s="49"/>
      <c r="M16" s="21" t="s">
        <v>775</v>
      </c>
      <c r="N16" s="21" t="s">
        <v>776</v>
      </c>
      <c r="O16" s="92" t="s">
        <v>473</v>
      </c>
      <c r="P16" s="16"/>
      <c r="Q16" s="16"/>
      <c r="R16" s="21"/>
    </row>
    <row r="17" spans="1:18" ht="28.5" x14ac:dyDescent="0.25">
      <c r="A17" s="17" t="s">
        <v>35</v>
      </c>
      <c r="B17" s="16" t="s">
        <v>28</v>
      </c>
      <c r="C17" s="18" t="s">
        <v>36</v>
      </c>
      <c r="D17" s="18"/>
      <c r="E17" s="18"/>
      <c r="F17" s="18"/>
      <c r="G17" s="95" t="s">
        <v>617</v>
      </c>
      <c r="H17" s="89" t="s">
        <v>504</v>
      </c>
      <c r="I17" s="23" t="s">
        <v>1038</v>
      </c>
      <c r="J17" s="22">
        <v>50</v>
      </c>
      <c r="K17" s="19"/>
      <c r="L17" s="49"/>
      <c r="M17" s="21" t="s">
        <v>37</v>
      </c>
      <c r="N17" s="21" t="s">
        <v>511</v>
      </c>
      <c r="O17" s="16" t="s">
        <v>734</v>
      </c>
      <c r="P17" s="16"/>
      <c r="Q17" s="16"/>
      <c r="R17" s="21"/>
    </row>
    <row r="18" spans="1:18" ht="28.5" x14ac:dyDescent="0.25">
      <c r="A18" s="17" t="s">
        <v>271</v>
      </c>
      <c r="B18" s="16" t="s">
        <v>28</v>
      </c>
      <c r="C18" s="18" t="s">
        <v>277</v>
      </c>
      <c r="D18" s="18"/>
      <c r="E18" s="18"/>
      <c r="F18" s="18"/>
      <c r="G18" s="95" t="s">
        <v>617</v>
      </c>
      <c r="H18" s="89" t="s">
        <v>505</v>
      </c>
      <c r="I18" s="23" t="s">
        <v>1038</v>
      </c>
      <c r="J18" s="22">
        <v>50</v>
      </c>
      <c r="K18" s="19"/>
      <c r="L18" s="49"/>
      <c r="M18" s="21" t="s">
        <v>777</v>
      </c>
      <c r="N18" s="21" t="s">
        <v>511</v>
      </c>
      <c r="O18" s="16"/>
      <c r="P18" s="16"/>
      <c r="Q18" s="16"/>
      <c r="R18" s="21"/>
    </row>
    <row r="19" spans="1:18" ht="28.5" x14ac:dyDescent="0.25">
      <c r="A19" s="17" t="s">
        <v>272</v>
      </c>
      <c r="B19" s="16" t="s">
        <v>28</v>
      </c>
      <c r="C19" s="18" t="s">
        <v>278</v>
      </c>
      <c r="D19" s="18"/>
      <c r="E19" s="18"/>
      <c r="F19" s="18"/>
      <c r="G19" s="95" t="s">
        <v>617</v>
      </c>
      <c r="H19" s="89" t="s">
        <v>506</v>
      </c>
      <c r="I19" s="23" t="s">
        <v>1038</v>
      </c>
      <c r="J19" s="22">
        <v>50</v>
      </c>
      <c r="K19" s="19"/>
      <c r="L19" s="49"/>
      <c r="M19" s="21" t="s">
        <v>778</v>
      </c>
      <c r="N19" s="21" t="s">
        <v>511</v>
      </c>
      <c r="O19" s="16"/>
      <c r="P19" s="16"/>
      <c r="Q19" s="16"/>
      <c r="R19" s="21"/>
    </row>
    <row r="20" spans="1:18" ht="28.5" x14ac:dyDescent="0.25">
      <c r="A20" s="17" t="s">
        <v>273</v>
      </c>
      <c r="B20" s="16" t="s">
        <v>28</v>
      </c>
      <c r="C20" s="18" t="s">
        <v>279</v>
      </c>
      <c r="D20" s="18"/>
      <c r="E20" s="18"/>
      <c r="F20" s="18"/>
      <c r="G20" s="95" t="s">
        <v>617</v>
      </c>
      <c r="H20" s="89" t="s">
        <v>507</v>
      </c>
      <c r="I20" s="23" t="s">
        <v>1038</v>
      </c>
      <c r="J20" s="22">
        <v>50</v>
      </c>
      <c r="K20" s="19"/>
      <c r="L20" s="49"/>
      <c r="M20" s="21" t="s">
        <v>779</v>
      </c>
      <c r="N20" s="21" t="s">
        <v>511</v>
      </c>
      <c r="O20" s="16"/>
      <c r="P20" s="16"/>
      <c r="Q20" s="16"/>
      <c r="R20" s="21"/>
    </row>
    <row r="21" spans="1:18" ht="28.5" x14ac:dyDescent="0.25">
      <c r="A21" s="17" t="s">
        <v>274</v>
      </c>
      <c r="B21" s="16" t="s">
        <v>28</v>
      </c>
      <c r="C21" s="18" t="s">
        <v>280</v>
      </c>
      <c r="D21" s="18"/>
      <c r="E21" s="18"/>
      <c r="F21" s="18"/>
      <c r="G21" s="95" t="s">
        <v>617</v>
      </c>
      <c r="H21" s="89" t="s">
        <v>508</v>
      </c>
      <c r="I21" s="23" t="s">
        <v>1038</v>
      </c>
      <c r="J21" s="22">
        <v>50</v>
      </c>
      <c r="K21" s="19"/>
      <c r="L21" s="49"/>
      <c r="M21" s="21" t="s">
        <v>780</v>
      </c>
      <c r="N21" s="21" t="s">
        <v>781</v>
      </c>
      <c r="O21" s="16"/>
      <c r="P21" s="16"/>
      <c r="Q21" s="16"/>
      <c r="R21" s="21"/>
    </row>
    <row r="22" spans="1:18" ht="28.5" x14ac:dyDescent="0.25">
      <c r="A22" s="17" t="s">
        <v>275</v>
      </c>
      <c r="B22" s="16" t="s">
        <v>28</v>
      </c>
      <c r="C22" s="18" t="s">
        <v>281</v>
      </c>
      <c r="D22" s="18"/>
      <c r="E22" s="18"/>
      <c r="F22" s="18"/>
      <c r="G22" s="95" t="s">
        <v>617</v>
      </c>
      <c r="H22" s="89" t="s">
        <v>509</v>
      </c>
      <c r="I22" s="23" t="s">
        <v>54</v>
      </c>
      <c r="J22" s="22"/>
      <c r="K22" s="19"/>
      <c r="L22" s="49"/>
      <c r="M22" s="21" t="s">
        <v>782</v>
      </c>
      <c r="N22" s="21" t="s">
        <v>417</v>
      </c>
      <c r="O22" s="16"/>
      <c r="P22" s="16"/>
      <c r="Q22" s="16"/>
      <c r="R22" s="21"/>
    </row>
    <row r="23" spans="1:18" ht="28.5" x14ac:dyDescent="0.25">
      <c r="A23" s="17" t="s">
        <v>1005</v>
      </c>
      <c r="B23" s="16" t="s">
        <v>28</v>
      </c>
      <c r="C23" s="18" t="s">
        <v>411</v>
      </c>
      <c r="D23" s="18"/>
      <c r="E23" s="18"/>
      <c r="F23" s="18"/>
      <c r="G23" s="95" t="s">
        <v>617</v>
      </c>
      <c r="H23" s="89" t="s">
        <v>690</v>
      </c>
      <c r="I23" s="23" t="s">
        <v>54</v>
      </c>
      <c r="J23" s="22"/>
      <c r="K23" s="22" t="s">
        <v>252</v>
      </c>
      <c r="L23" s="32"/>
      <c r="M23" s="21" t="s">
        <v>782</v>
      </c>
      <c r="N23" s="21" t="s">
        <v>417</v>
      </c>
      <c r="O23" s="16"/>
      <c r="P23" s="16"/>
      <c r="Q23" s="16"/>
      <c r="R23" s="21"/>
    </row>
    <row r="24" spans="1:18" ht="28.5" x14ac:dyDescent="0.25">
      <c r="A24" s="17" t="s">
        <v>276</v>
      </c>
      <c r="B24" s="16" t="s">
        <v>28</v>
      </c>
      <c r="C24" s="18" t="s">
        <v>282</v>
      </c>
      <c r="D24" s="18"/>
      <c r="E24" s="18"/>
      <c r="F24" s="18"/>
      <c r="G24" s="95" t="s">
        <v>617</v>
      </c>
      <c r="H24" s="89" t="s">
        <v>691</v>
      </c>
      <c r="I24" s="23" t="s">
        <v>14</v>
      </c>
      <c r="J24" s="22">
        <v>100</v>
      </c>
      <c r="K24" s="19"/>
      <c r="L24" s="49"/>
      <c r="M24" s="21" t="s">
        <v>783</v>
      </c>
      <c r="N24" s="21" t="s">
        <v>511</v>
      </c>
      <c r="O24" s="16"/>
      <c r="P24" s="16"/>
      <c r="Q24" s="16"/>
      <c r="R24" s="21"/>
    </row>
    <row r="25" spans="1:18" ht="42.75" x14ac:dyDescent="0.25">
      <c r="A25" s="17" t="s">
        <v>38</v>
      </c>
      <c r="B25" s="16" t="s">
        <v>28</v>
      </c>
      <c r="C25" s="18" t="s">
        <v>39</v>
      </c>
      <c r="D25" s="18"/>
      <c r="E25" s="18"/>
      <c r="F25" s="18"/>
      <c r="G25" s="95" t="s">
        <v>617</v>
      </c>
      <c r="H25" s="89" t="s">
        <v>510</v>
      </c>
      <c r="I25" s="23" t="s">
        <v>14</v>
      </c>
      <c r="J25" s="23">
        <v>1024</v>
      </c>
      <c r="K25" s="19"/>
      <c r="L25" s="49"/>
      <c r="M25" s="21" t="s">
        <v>40</v>
      </c>
      <c r="N25" s="21" t="s">
        <v>784</v>
      </c>
      <c r="O25" s="16" t="s">
        <v>1077</v>
      </c>
      <c r="P25" s="16"/>
      <c r="Q25" s="16" t="s">
        <v>682</v>
      </c>
      <c r="R25" s="21"/>
    </row>
    <row r="26" spans="1:18" ht="42.75" x14ac:dyDescent="0.25">
      <c r="A26" s="17" t="s">
        <v>42</v>
      </c>
      <c r="B26" s="16" t="s">
        <v>41</v>
      </c>
      <c r="C26" s="34" t="s">
        <v>43</v>
      </c>
      <c r="D26" s="18"/>
      <c r="E26" s="18"/>
      <c r="F26" s="18"/>
      <c r="G26" s="95" t="s">
        <v>617</v>
      </c>
      <c r="H26" s="89" t="s">
        <v>512</v>
      </c>
      <c r="I26" s="121"/>
      <c r="J26" s="61"/>
      <c r="K26" s="61"/>
      <c r="L26" s="61"/>
      <c r="M26" s="121" t="s">
        <v>785</v>
      </c>
      <c r="N26" s="121" t="s">
        <v>511</v>
      </c>
      <c r="O26" s="109" t="s">
        <v>1067</v>
      </c>
      <c r="P26" s="61"/>
      <c r="Q26" s="61"/>
      <c r="R26" s="61"/>
    </row>
    <row r="27" spans="1:18" ht="237.75" customHeight="1" x14ac:dyDescent="0.25">
      <c r="A27" s="29" t="s">
        <v>44</v>
      </c>
      <c r="B27" s="16" t="s">
        <v>28</v>
      </c>
      <c r="C27" s="25"/>
      <c r="D27" s="26" t="s">
        <v>45</v>
      </c>
      <c r="E27" s="26"/>
      <c r="F27" s="27"/>
      <c r="G27" s="95" t="s">
        <v>617</v>
      </c>
      <c r="H27" s="89" t="s">
        <v>512</v>
      </c>
      <c r="I27" s="16" t="s">
        <v>14</v>
      </c>
      <c r="J27" s="22">
        <v>3</v>
      </c>
      <c r="K27" s="23" t="s">
        <v>250</v>
      </c>
      <c r="L27" s="21"/>
      <c r="M27" s="21" t="s">
        <v>786</v>
      </c>
      <c r="N27" s="21" t="s">
        <v>787</v>
      </c>
      <c r="O27" s="16" t="s">
        <v>1070</v>
      </c>
      <c r="P27" s="16"/>
      <c r="Q27" s="16"/>
      <c r="R27" s="28"/>
    </row>
    <row r="28" spans="1:18" ht="28.5" x14ac:dyDescent="0.25">
      <c r="A28" s="29" t="s">
        <v>46</v>
      </c>
      <c r="B28" s="16" t="s">
        <v>11</v>
      </c>
      <c r="C28" s="25"/>
      <c r="D28" s="26" t="s">
        <v>47</v>
      </c>
      <c r="E28" s="26"/>
      <c r="F28" s="27"/>
      <c r="G28" s="95" t="s">
        <v>617</v>
      </c>
      <c r="H28" s="89" t="s">
        <v>512</v>
      </c>
      <c r="I28" s="23" t="s">
        <v>14</v>
      </c>
      <c r="J28" s="22">
        <v>1024</v>
      </c>
      <c r="K28" s="19"/>
      <c r="L28" s="49"/>
      <c r="M28" s="21" t="s">
        <v>788</v>
      </c>
      <c r="N28" s="21" t="s">
        <v>789</v>
      </c>
      <c r="O28" s="16" t="s">
        <v>1071</v>
      </c>
      <c r="P28" s="16"/>
      <c r="Q28" s="16"/>
      <c r="R28" s="28"/>
    </row>
    <row r="29" spans="1:18" ht="42.75" x14ac:dyDescent="0.25">
      <c r="A29" s="17" t="s">
        <v>48</v>
      </c>
      <c r="B29" s="16" t="s">
        <v>11</v>
      </c>
      <c r="C29" s="24" t="s">
        <v>49</v>
      </c>
      <c r="D29" s="18"/>
      <c r="E29" s="18"/>
      <c r="F29" s="18"/>
      <c r="G29" s="95"/>
      <c r="H29" s="89" t="s">
        <v>511</v>
      </c>
      <c r="I29" s="140"/>
      <c r="J29" s="109"/>
      <c r="K29" s="136"/>
      <c r="L29" s="109"/>
      <c r="M29" s="122" t="s">
        <v>790</v>
      </c>
      <c r="N29" s="132" t="s">
        <v>511</v>
      </c>
      <c r="O29" s="134"/>
      <c r="P29" s="134"/>
      <c r="Q29" s="134"/>
      <c r="R29" s="109"/>
    </row>
    <row r="30" spans="1:18" ht="85.5" x14ac:dyDescent="0.25">
      <c r="A30" s="29" t="s">
        <v>50</v>
      </c>
      <c r="B30" s="16" t="s">
        <v>28</v>
      </c>
      <c r="C30" s="25"/>
      <c r="D30" s="26" t="s">
        <v>51</v>
      </c>
      <c r="E30" s="26"/>
      <c r="F30" s="27"/>
      <c r="G30" s="95" t="s">
        <v>617</v>
      </c>
      <c r="H30" s="89" t="s">
        <v>513</v>
      </c>
      <c r="I30" s="23" t="s">
        <v>14</v>
      </c>
      <c r="J30" s="22">
        <v>3</v>
      </c>
      <c r="K30" s="19"/>
      <c r="L30" s="49"/>
      <c r="M30" s="21" t="s">
        <v>791</v>
      </c>
      <c r="N30" s="21" t="s">
        <v>792</v>
      </c>
      <c r="O30" s="131" t="s">
        <v>1072</v>
      </c>
      <c r="P30" s="16"/>
      <c r="Q30" s="16"/>
      <c r="R30" s="101"/>
    </row>
    <row r="31" spans="1:18" ht="57" x14ac:dyDescent="0.25">
      <c r="A31" s="29" t="s">
        <v>52</v>
      </c>
      <c r="B31" s="16" t="s">
        <v>11</v>
      </c>
      <c r="C31" s="30"/>
      <c r="D31" s="26" t="s">
        <v>53</v>
      </c>
      <c r="E31" s="31"/>
      <c r="F31" s="31"/>
      <c r="G31" s="95" t="s">
        <v>617</v>
      </c>
      <c r="H31" s="89" t="s">
        <v>514</v>
      </c>
      <c r="I31" s="23" t="s">
        <v>54</v>
      </c>
      <c r="J31" s="22"/>
      <c r="K31" s="19"/>
      <c r="L31" s="49"/>
      <c r="M31" s="21" t="s">
        <v>793</v>
      </c>
      <c r="N31" s="21" t="s">
        <v>794</v>
      </c>
      <c r="O31" s="16"/>
      <c r="P31" s="90" t="s">
        <v>487</v>
      </c>
      <c r="Q31" s="90" t="s">
        <v>631</v>
      </c>
      <c r="R31" s="91"/>
    </row>
    <row r="32" spans="1:18" ht="85.5" x14ac:dyDescent="0.25">
      <c r="A32" s="17" t="s">
        <v>55</v>
      </c>
      <c r="B32" s="16" t="s">
        <v>41</v>
      </c>
      <c r="C32" s="24" t="s">
        <v>56</v>
      </c>
      <c r="D32" s="18"/>
      <c r="E32" s="18"/>
      <c r="F32" s="18"/>
      <c r="G32" s="95" t="s">
        <v>617</v>
      </c>
      <c r="H32" s="89" t="s">
        <v>619</v>
      </c>
      <c r="I32" s="140"/>
      <c r="J32" s="109"/>
      <c r="K32" s="136"/>
      <c r="L32" s="109"/>
      <c r="M32" s="122" t="s">
        <v>795</v>
      </c>
      <c r="N32" s="132" t="s">
        <v>796</v>
      </c>
      <c r="O32" s="134" t="s">
        <v>1025</v>
      </c>
      <c r="P32" s="134"/>
      <c r="Q32" s="134"/>
      <c r="R32" s="109"/>
    </row>
    <row r="33" spans="1:18" ht="28.5" x14ac:dyDescent="0.25">
      <c r="A33" s="29" t="s">
        <v>57</v>
      </c>
      <c r="B33" s="16" t="s">
        <v>11</v>
      </c>
      <c r="C33" s="25"/>
      <c r="D33" s="26" t="s">
        <v>58</v>
      </c>
      <c r="E33" s="26"/>
      <c r="F33" s="26"/>
      <c r="G33" s="95" t="s">
        <v>617</v>
      </c>
      <c r="H33" s="89" t="s">
        <v>515</v>
      </c>
      <c r="I33" s="16" t="s">
        <v>1038</v>
      </c>
      <c r="J33" s="22">
        <v>20</v>
      </c>
      <c r="K33" s="19"/>
      <c r="L33" s="49"/>
      <c r="M33" s="21" t="s">
        <v>59</v>
      </c>
      <c r="N33" s="21" t="s">
        <v>511</v>
      </c>
      <c r="O33" s="16" t="s">
        <v>684</v>
      </c>
      <c r="P33" s="16"/>
      <c r="Q33" s="16" t="s">
        <v>667</v>
      </c>
      <c r="R33" s="21"/>
    </row>
    <row r="34" spans="1:18" ht="42.75" x14ac:dyDescent="0.25">
      <c r="A34" s="29" t="s">
        <v>60</v>
      </c>
      <c r="B34" s="16" t="s">
        <v>28</v>
      </c>
      <c r="C34" s="33"/>
      <c r="D34" s="26" t="s">
        <v>61</v>
      </c>
      <c r="E34" s="26"/>
      <c r="F34" s="26"/>
      <c r="G34" s="95" t="s">
        <v>617</v>
      </c>
      <c r="H34" s="89" t="s">
        <v>516</v>
      </c>
      <c r="I34" s="23" t="s">
        <v>18</v>
      </c>
      <c r="J34" s="22" t="s">
        <v>19</v>
      </c>
      <c r="K34" s="22" t="s">
        <v>629</v>
      </c>
      <c r="L34" s="49"/>
      <c r="M34" s="21" t="s">
        <v>62</v>
      </c>
      <c r="N34" s="21" t="s">
        <v>797</v>
      </c>
      <c r="O34" s="16" t="s">
        <v>1078</v>
      </c>
      <c r="P34" s="16"/>
      <c r="Q34" s="16"/>
      <c r="R34" s="21"/>
    </row>
    <row r="35" spans="1:18" ht="28.5" x14ac:dyDescent="0.25">
      <c r="A35" s="17" t="s">
        <v>63</v>
      </c>
      <c r="B35" s="16" t="s">
        <v>11</v>
      </c>
      <c r="C35" s="34" t="s">
        <v>64</v>
      </c>
      <c r="D35" s="18"/>
      <c r="E35" s="18"/>
      <c r="F35" s="18"/>
      <c r="G35" s="95" t="s">
        <v>617</v>
      </c>
      <c r="H35" s="89" t="s">
        <v>618</v>
      </c>
      <c r="I35" s="140"/>
      <c r="J35" s="109"/>
      <c r="K35" s="136"/>
      <c r="L35" s="109"/>
      <c r="M35" s="122" t="s">
        <v>798</v>
      </c>
      <c r="N35" s="132" t="s">
        <v>511</v>
      </c>
      <c r="O35" s="134"/>
      <c r="P35" s="134"/>
      <c r="Q35" s="134"/>
      <c r="R35" s="109"/>
    </row>
    <row r="36" spans="1:18" ht="57" x14ac:dyDescent="0.25">
      <c r="A36" s="29" t="s">
        <v>65</v>
      </c>
      <c r="B36" s="16" t="s">
        <v>11</v>
      </c>
      <c r="C36" s="25"/>
      <c r="D36" s="26" t="s">
        <v>66</v>
      </c>
      <c r="E36" s="26"/>
      <c r="F36" s="27"/>
      <c r="G36" s="95" t="s">
        <v>617</v>
      </c>
      <c r="H36" s="89" t="s">
        <v>517</v>
      </c>
      <c r="I36" s="16" t="s">
        <v>14</v>
      </c>
      <c r="J36" s="22">
        <v>99</v>
      </c>
      <c r="K36" s="49"/>
      <c r="L36" s="49"/>
      <c r="M36" s="21" t="s">
        <v>799</v>
      </c>
      <c r="N36" s="21" t="s">
        <v>511</v>
      </c>
      <c r="O36" s="92" t="s">
        <v>475</v>
      </c>
      <c r="P36" s="16"/>
      <c r="Q36" s="16" t="s">
        <v>636</v>
      </c>
      <c r="R36" s="21"/>
    </row>
    <row r="37" spans="1:18" ht="42.75" x14ac:dyDescent="0.25">
      <c r="A37" s="29" t="s">
        <v>283</v>
      </c>
      <c r="B37" s="16" t="s">
        <v>28</v>
      </c>
      <c r="C37" s="25"/>
      <c r="D37" s="26" t="s">
        <v>284</v>
      </c>
      <c r="E37" s="31"/>
      <c r="F37" s="27"/>
      <c r="G37" s="95" t="s">
        <v>617</v>
      </c>
      <c r="H37" s="89" t="s">
        <v>518</v>
      </c>
      <c r="I37" s="16" t="s">
        <v>14</v>
      </c>
      <c r="J37" s="22">
        <v>99</v>
      </c>
      <c r="K37" s="49"/>
      <c r="L37" s="49"/>
      <c r="M37" s="21" t="s">
        <v>800</v>
      </c>
      <c r="N37" s="21" t="s">
        <v>801</v>
      </c>
      <c r="O37" s="92" t="s">
        <v>475</v>
      </c>
      <c r="P37" s="16"/>
      <c r="Q37" s="16"/>
      <c r="R37" s="21"/>
    </row>
    <row r="38" spans="1:18" ht="85.5" x14ac:dyDescent="0.25">
      <c r="A38" s="29" t="s">
        <v>67</v>
      </c>
      <c r="B38" s="35" t="s">
        <v>33</v>
      </c>
      <c r="C38" s="25"/>
      <c r="D38" s="26" t="s">
        <v>68</v>
      </c>
      <c r="E38" s="26"/>
      <c r="F38" s="27"/>
      <c r="G38" s="95" t="s">
        <v>617</v>
      </c>
      <c r="H38" s="89" t="s">
        <v>519</v>
      </c>
      <c r="I38" s="16" t="s">
        <v>54</v>
      </c>
      <c r="J38" s="22">
        <v>100</v>
      </c>
      <c r="K38" s="49"/>
      <c r="L38" s="49" t="s">
        <v>1001</v>
      </c>
      <c r="M38" s="21" t="s">
        <v>1000</v>
      </c>
      <c r="N38" s="21" t="s">
        <v>802</v>
      </c>
      <c r="O38" s="92"/>
      <c r="P38" s="16"/>
      <c r="Q38" s="16" t="s">
        <v>683</v>
      </c>
      <c r="R38" s="21"/>
    </row>
    <row r="39" spans="1:18" ht="57" x14ac:dyDescent="0.25">
      <c r="A39" s="29" t="s">
        <v>1012</v>
      </c>
      <c r="B39" s="35" t="s">
        <v>28</v>
      </c>
      <c r="C39" s="25"/>
      <c r="D39" s="26" t="s">
        <v>411</v>
      </c>
      <c r="E39" s="26"/>
      <c r="F39" s="27"/>
      <c r="G39" s="95" t="s">
        <v>617</v>
      </c>
      <c r="H39" s="89" t="s">
        <v>736</v>
      </c>
      <c r="I39" s="16" t="s">
        <v>54</v>
      </c>
      <c r="J39" s="22">
        <v>5</v>
      </c>
      <c r="K39" s="49"/>
      <c r="L39" s="49"/>
      <c r="M39" s="21" t="s">
        <v>803</v>
      </c>
      <c r="N39" s="21" t="s">
        <v>804</v>
      </c>
      <c r="O39" s="16" t="s">
        <v>1030</v>
      </c>
      <c r="P39" s="16"/>
      <c r="Q39" s="16"/>
      <c r="R39" s="21"/>
    </row>
    <row r="40" spans="1:18" ht="42.75" x14ac:dyDescent="0.25">
      <c r="A40" s="29" t="s">
        <v>69</v>
      </c>
      <c r="B40" s="16" t="s">
        <v>28</v>
      </c>
      <c r="C40" s="25"/>
      <c r="D40" s="26" t="s">
        <v>70</v>
      </c>
      <c r="E40" s="26"/>
      <c r="F40" s="27"/>
      <c r="G40" s="95" t="s">
        <v>617</v>
      </c>
      <c r="H40" s="89" t="s">
        <v>520</v>
      </c>
      <c r="I40" s="16" t="s">
        <v>54</v>
      </c>
      <c r="J40" s="22">
        <v>9</v>
      </c>
      <c r="K40" s="36" t="s">
        <v>71</v>
      </c>
      <c r="L40" s="49"/>
      <c r="M40" s="21" t="s">
        <v>805</v>
      </c>
      <c r="N40" s="21" t="s">
        <v>806</v>
      </c>
      <c r="O40" s="16" t="s">
        <v>1002</v>
      </c>
      <c r="P40" s="16"/>
      <c r="Q40" s="16" t="s">
        <v>683</v>
      </c>
      <c r="R40" s="21"/>
    </row>
    <row r="41" spans="1:18" ht="71.25" x14ac:dyDescent="0.25">
      <c r="A41" s="29" t="s">
        <v>72</v>
      </c>
      <c r="B41" s="16" t="s">
        <v>28</v>
      </c>
      <c r="C41" s="25"/>
      <c r="D41" s="26" t="s">
        <v>73</v>
      </c>
      <c r="E41" s="26"/>
      <c r="F41" s="27"/>
      <c r="G41" s="95" t="s">
        <v>617</v>
      </c>
      <c r="H41" s="89" t="s">
        <v>521</v>
      </c>
      <c r="I41" s="141" t="s">
        <v>54</v>
      </c>
      <c r="J41" s="41">
        <v>14</v>
      </c>
      <c r="K41" s="19"/>
      <c r="L41" s="99"/>
      <c r="M41" s="21" t="s">
        <v>807</v>
      </c>
      <c r="N41" s="21" t="s">
        <v>808</v>
      </c>
      <c r="O41" s="16" t="s">
        <v>1085</v>
      </c>
      <c r="P41" s="16"/>
      <c r="Q41" s="16" t="s">
        <v>1061</v>
      </c>
      <c r="R41" s="28"/>
    </row>
    <row r="42" spans="1:18" ht="85.5" x14ac:dyDescent="0.25">
      <c r="A42" s="29" t="s">
        <v>285</v>
      </c>
      <c r="B42" s="16" t="s">
        <v>28</v>
      </c>
      <c r="C42" s="39"/>
      <c r="D42" s="26" t="s">
        <v>287</v>
      </c>
      <c r="E42" s="40"/>
      <c r="F42" s="40"/>
      <c r="G42" s="95" t="s">
        <v>617</v>
      </c>
      <c r="H42" s="89" t="s">
        <v>521</v>
      </c>
      <c r="I42" s="141" t="s">
        <v>54</v>
      </c>
      <c r="J42" s="41"/>
      <c r="K42" s="19"/>
      <c r="L42" s="144" t="s">
        <v>1082</v>
      </c>
      <c r="M42" s="21" t="s">
        <v>1003</v>
      </c>
      <c r="N42" s="21" t="s">
        <v>809</v>
      </c>
      <c r="O42" s="16"/>
      <c r="P42" s="16"/>
      <c r="Q42" s="16"/>
      <c r="R42" s="21"/>
    </row>
    <row r="43" spans="1:18" ht="28.5" x14ac:dyDescent="0.25">
      <c r="A43" s="29" t="s">
        <v>74</v>
      </c>
      <c r="B43" s="16" t="s">
        <v>28</v>
      </c>
      <c r="C43" s="39"/>
      <c r="D43" s="26" t="s">
        <v>75</v>
      </c>
      <c r="E43" s="40"/>
      <c r="F43" s="40"/>
      <c r="G43" s="95" t="s">
        <v>617</v>
      </c>
      <c r="H43" s="89" t="s">
        <v>522</v>
      </c>
      <c r="I43" s="16" t="s">
        <v>14</v>
      </c>
      <c r="J43" s="41">
        <v>1024</v>
      </c>
      <c r="K43" s="19"/>
      <c r="L43" s="49"/>
      <c r="M43" s="21" t="s">
        <v>810</v>
      </c>
      <c r="N43" s="21" t="s">
        <v>811</v>
      </c>
      <c r="O43" s="16" t="s">
        <v>1034</v>
      </c>
      <c r="P43" s="16"/>
      <c r="Q43" s="16"/>
      <c r="R43" s="28"/>
    </row>
    <row r="44" spans="1:18" ht="28.5" x14ac:dyDescent="0.25">
      <c r="A44" s="29" t="s">
        <v>286</v>
      </c>
      <c r="B44" s="16" t="s">
        <v>28</v>
      </c>
      <c r="C44" s="39"/>
      <c r="D44" s="42" t="s">
        <v>288</v>
      </c>
      <c r="E44" s="40"/>
      <c r="F44" s="40"/>
      <c r="G44" s="95" t="s">
        <v>617</v>
      </c>
      <c r="H44" s="89" t="s">
        <v>523</v>
      </c>
      <c r="I44" s="141" t="s">
        <v>54</v>
      </c>
      <c r="J44" s="41">
        <v>50</v>
      </c>
      <c r="K44" s="19"/>
      <c r="L44" s="49"/>
      <c r="M44" s="21" t="s">
        <v>812</v>
      </c>
      <c r="N44" s="21" t="s">
        <v>511</v>
      </c>
      <c r="O44" s="16"/>
      <c r="P44" s="16"/>
      <c r="Q44" s="16" t="s">
        <v>669</v>
      </c>
      <c r="R44" s="28"/>
    </row>
    <row r="45" spans="1:18" ht="28.5" x14ac:dyDescent="0.25">
      <c r="A45" s="29" t="s">
        <v>1023</v>
      </c>
      <c r="B45" s="16" t="s">
        <v>11</v>
      </c>
      <c r="C45" s="39"/>
      <c r="D45" s="26" t="s">
        <v>411</v>
      </c>
      <c r="E45" s="40"/>
      <c r="F45" s="40"/>
      <c r="G45" s="95" t="s">
        <v>617</v>
      </c>
      <c r="H45" s="89" t="s">
        <v>735</v>
      </c>
      <c r="I45" s="141" t="s">
        <v>54</v>
      </c>
      <c r="J45" s="41"/>
      <c r="K45" s="22" t="s">
        <v>752</v>
      </c>
      <c r="L45" s="32"/>
      <c r="M45" s="21" t="s">
        <v>812</v>
      </c>
      <c r="N45" s="21" t="s">
        <v>813</v>
      </c>
      <c r="O45" s="16"/>
      <c r="P45" s="16"/>
      <c r="Q45" s="16"/>
      <c r="R45" s="28"/>
    </row>
    <row r="46" spans="1:18" ht="28.5" x14ac:dyDescent="0.25">
      <c r="A46" s="29" t="s">
        <v>76</v>
      </c>
      <c r="B46" s="16" t="s">
        <v>11</v>
      </c>
      <c r="C46" s="25"/>
      <c r="D46" s="42" t="s">
        <v>77</v>
      </c>
      <c r="E46" s="26"/>
      <c r="F46" s="26"/>
      <c r="G46" s="95" t="s">
        <v>617</v>
      </c>
      <c r="H46" s="89" t="s">
        <v>692</v>
      </c>
      <c r="I46" s="140"/>
      <c r="J46" s="109"/>
      <c r="K46" s="136"/>
      <c r="L46" s="109"/>
      <c r="M46" s="122" t="s">
        <v>814</v>
      </c>
      <c r="N46" s="132" t="s">
        <v>815</v>
      </c>
      <c r="O46" s="134"/>
      <c r="P46" s="134"/>
      <c r="Q46" s="134" t="s">
        <v>638</v>
      </c>
      <c r="R46" s="109"/>
    </row>
    <row r="47" spans="1:18" ht="28.5" x14ac:dyDescent="0.25">
      <c r="A47" s="37" t="s">
        <v>79</v>
      </c>
      <c r="B47" s="16" t="s">
        <v>28</v>
      </c>
      <c r="C47" s="25"/>
      <c r="D47" s="43"/>
      <c r="E47" s="44" t="s">
        <v>80</v>
      </c>
      <c r="F47" s="44"/>
      <c r="G47" s="95" t="s">
        <v>617</v>
      </c>
      <c r="H47" s="89" t="s">
        <v>524</v>
      </c>
      <c r="I47" s="16" t="s">
        <v>14</v>
      </c>
      <c r="J47" s="22">
        <v>255</v>
      </c>
      <c r="K47" s="19"/>
      <c r="L47" s="49"/>
      <c r="M47" s="21" t="s">
        <v>78</v>
      </c>
      <c r="N47" s="21" t="s">
        <v>816</v>
      </c>
      <c r="O47" s="16"/>
      <c r="P47" s="16"/>
      <c r="Q47" s="16"/>
      <c r="R47" s="21"/>
    </row>
    <row r="48" spans="1:18" ht="28.5" x14ac:dyDescent="0.25">
      <c r="A48" s="37" t="s">
        <v>82</v>
      </c>
      <c r="B48" s="16" t="s">
        <v>28</v>
      </c>
      <c r="C48" s="25"/>
      <c r="D48" s="43"/>
      <c r="E48" s="44" t="s">
        <v>83</v>
      </c>
      <c r="F48" s="44"/>
      <c r="G48" s="95" t="s">
        <v>617</v>
      </c>
      <c r="H48" s="89" t="s">
        <v>525</v>
      </c>
      <c r="I48" s="16" t="s">
        <v>14</v>
      </c>
      <c r="J48" s="22">
        <v>255</v>
      </c>
      <c r="K48" s="19"/>
      <c r="L48" s="49"/>
      <c r="M48" s="21" t="s">
        <v>81</v>
      </c>
      <c r="N48" s="21" t="s">
        <v>511</v>
      </c>
      <c r="O48" s="16"/>
      <c r="P48" s="16"/>
      <c r="Q48" s="16"/>
      <c r="R48" s="21"/>
    </row>
    <row r="49" spans="1:18" ht="28.5" x14ac:dyDescent="0.25">
      <c r="A49" s="37" t="s">
        <v>84</v>
      </c>
      <c r="B49" s="16" t="s">
        <v>28</v>
      </c>
      <c r="C49" s="25"/>
      <c r="D49" s="43"/>
      <c r="E49" s="44" t="s">
        <v>85</v>
      </c>
      <c r="F49" s="44"/>
      <c r="G49" s="95" t="s">
        <v>617</v>
      </c>
      <c r="H49" s="89" t="s">
        <v>526</v>
      </c>
      <c r="I49" s="16" t="s">
        <v>14</v>
      </c>
      <c r="J49" s="22">
        <v>255</v>
      </c>
      <c r="K49" s="19"/>
      <c r="L49" s="49"/>
      <c r="M49" s="21" t="s">
        <v>81</v>
      </c>
      <c r="N49" s="21" t="s">
        <v>511</v>
      </c>
      <c r="O49" s="16"/>
      <c r="P49" s="16"/>
      <c r="Q49" s="16"/>
      <c r="R49" s="21"/>
    </row>
    <row r="50" spans="1:18" ht="28.5" x14ac:dyDescent="0.25">
      <c r="A50" s="37" t="s">
        <v>86</v>
      </c>
      <c r="B50" s="16" t="s">
        <v>28</v>
      </c>
      <c r="C50" s="25"/>
      <c r="D50" s="43"/>
      <c r="E50" s="45" t="s">
        <v>87</v>
      </c>
      <c r="F50" s="44"/>
      <c r="G50" s="95" t="s">
        <v>617</v>
      </c>
      <c r="H50" s="89" t="s">
        <v>527</v>
      </c>
      <c r="I50" s="16" t="s">
        <v>14</v>
      </c>
      <c r="J50" s="22">
        <v>255</v>
      </c>
      <c r="K50" s="19"/>
      <c r="L50" s="49"/>
      <c r="M50" s="21" t="s">
        <v>88</v>
      </c>
      <c r="N50" s="21" t="s">
        <v>511</v>
      </c>
      <c r="O50" s="16"/>
      <c r="P50" s="16"/>
      <c r="Q50" s="16"/>
      <c r="R50" s="21"/>
    </row>
    <row r="51" spans="1:18" ht="28.5" x14ac:dyDescent="0.25">
      <c r="A51" s="37" t="s">
        <v>89</v>
      </c>
      <c r="B51" s="16" t="s">
        <v>28</v>
      </c>
      <c r="C51" s="25"/>
      <c r="D51" s="43"/>
      <c r="E51" s="44" t="s">
        <v>90</v>
      </c>
      <c r="F51" s="44"/>
      <c r="G51" s="95" t="s">
        <v>617</v>
      </c>
      <c r="H51" s="89" t="s">
        <v>528</v>
      </c>
      <c r="I51" s="16" t="s">
        <v>14</v>
      </c>
      <c r="J51" s="22">
        <v>10</v>
      </c>
      <c r="K51" s="19"/>
      <c r="L51" s="49"/>
      <c r="M51" s="21" t="s">
        <v>91</v>
      </c>
      <c r="N51" s="21" t="s">
        <v>817</v>
      </c>
      <c r="O51" s="16"/>
      <c r="P51" s="16"/>
      <c r="Q51" s="16"/>
      <c r="R51" s="21"/>
    </row>
    <row r="52" spans="1:18" ht="28.5" x14ac:dyDescent="0.25">
      <c r="A52" s="37" t="s">
        <v>92</v>
      </c>
      <c r="B52" s="16" t="s">
        <v>28</v>
      </c>
      <c r="C52" s="25"/>
      <c r="D52" s="43"/>
      <c r="E52" s="44" t="s">
        <v>93</v>
      </c>
      <c r="F52" s="46"/>
      <c r="G52" s="95" t="s">
        <v>617</v>
      </c>
      <c r="H52" s="89" t="s">
        <v>529</v>
      </c>
      <c r="I52" s="16" t="s">
        <v>14</v>
      </c>
      <c r="J52" s="22">
        <v>255</v>
      </c>
      <c r="K52" s="47"/>
      <c r="L52" s="48"/>
      <c r="M52" s="21" t="s">
        <v>94</v>
      </c>
      <c r="N52" s="21" t="s">
        <v>818</v>
      </c>
      <c r="O52" s="16"/>
      <c r="P52" s="16"/>
      <c r="Q52" s="16"/>
      <c r="R52" s="21"/>
    </row>
    <row r="53" spans="1:18" ht="71.25" x14ac:dyDescent="0.25">
      <c r="A53" s="37" t="s">
        <v>95</v>
      </c>
      <c r="B53" s="16" t="s">
        <v>11</v>
      </c>
      <c r="C53" s="25"/>
      <c r="D53" s="43"/>
      <c r="E53" s="44" t="s">
        <v>96</v>
      </c>
      <c r="F53" s="46"/>
      <c r="G53" s="95" t="s">
        <v>617</v>
      </c>
      <c r="H53" s="89" t="s">
        <v>530</v>
      </c>
      <c r="I53" s="16" t="s">
        <v>23</v>
      </c>
      <c r="J53" s="22">
        <v>2</v>
      </c>
      <c r="K53" s="22" t="s">
        <v>251</v>
      </c>
      <c r="L53" s="49"/>
      <c r="M53" s="21" t="s">
        <v>97</v>
      </c>
      <c r="N53" s="21" t="s">
        <v>819</v>
      </c>
      <c r="O53" s="16" t="s">
        <v>1063</v>
      </c>
      <c r="P53" s="16"/>
      <c r="Q53" s="16" t="s">
        <v>639</v>
      </c>
      <c r="R53" s="21"/>
    </row>
    <row r="54" spans="1:18" ht="28.5" x14ac:dyDescent="0.25">
      <c r="A54" s="29" t="s">
        <v>289</v>
      </c>
      <c r="B54" s="16" t="s">
        <v>28</v>
      </c>
      <c r="C54" s="39"/>
      <c r="D54" s="42" t="s">
        <v>290</v>
      </c>
      <c r="E54" s="26"/>
      <c r="F54" s="27"/>
      <c r="G54" s="95" t="s">
        <v>617</v>
      </c>
      <c r="H54" s="89" t="s">
        <v>531</v>
      </c>
      <c r="I54" s="140"/>
      <c r="J54" s="109"/>
      <c r="K54" s="136"/>
      <c r="L54" s="109"/>
      <c r="M54" s="122" t="s">
        <v>291</v>
      </c>
      <c r="N54" s="132" t="s">
        <v>511</v>
      </c>
      <c r="O54" s="134"/>
      <c r="P54" s="134"/>
      <c r="Q54" s="134"/>
      <c r="R54" s="109"/>
    </row>
    <row r="55" spans="1:18" ht="28.5" x14ac:dyDescent="0.25">
      <c r="A55" s="37" t="s">
        <v>292</v>
      </c>
      <c r="B55" s="16" t="s">
        <v>28</v>
      </c>
      <c r="C55" s="39"/>
      <c r="D55" s="52"/>
      <c r="E55" s="66" t="s">
        <v>295</v>
      </c>
      <c r="F55" s="45"/>
      <c r="G55" s="95" t="s">
        <v>617</v>
      </c>
      <c r="H55" s="89" t="s">
        <v>532</v>
      </c>
      <c r="I55" s="16" t="s">
        <v>14</v>
      </c>
      <c r="J55" s="22">
        <v>99</v>
      </c>
      <c r="K55" s="19"/>
      <c r="L55" s="49"/>
      <c r="M55" s="21" t="s">
        <v>820</v>
      </c>
      <c r="N55" s="21" t="s">
        <v>821</v>
      </c>
      <c r="O55" s="16" t="s">
        <v>475</v>
      </c>
      <c r="P55" s="16"/>
      <c r="Q55" s="16"/>
      <c r="R55" s="21"/>
    </row>
    <row r="56" spans="1:18" ht="28.5" x14ac:dyDescent="0.25">
      <c r="A56" s="37" t="s">
        <v>293</v>
      </c>
      <c r="B56" s="16" t="s">
        <v>28</v>
      </c>
      <c r="C56" s="39"/>
      <c r="D56" s="52"/>
      <c r="E56" s="66" t="s">
        <v>296</v>
      </c>
      <c r="F56" s="65"/>
      <c r="G56" s="95" t="s">
        <v>617</v>
      </c>
      <c r="H56" s="89" t="s">
        <v>533</v>
      </c>
      <c r="I56" s="16" t="s">
        <v>14</v>
      </c>
      <c r="J56" s="22">
        <v>15</v>
      </c>
      <c r="K56" s="19"/>
      <c r="L56" s="49"/>
      <c r="M56" s="21" t="s">
        <v>822</v>
      </c>
      <c r="N56" s="21" t="s">
        <v>511</v>
      </c>
      <c r="O56" s="16"/>
      <c r="P56" s="16"/>
      <c r="Q56" s="16"/>
      <c r="R56" s="21"/>
    </row>
    <row r="57" spans="1:18" ht="28.5" x14ac:dyDescent="0.25">
      <c r="A57" s="37" t="s">
        <v>294</v>
      </c>
      <c r="B57" s="16" t="s">
        <v>28</v>
      </c>
      <c r="C57" s="39"/>
      <c r="D57" s="52"/>
      <c r="E57" s="66" t="s">
        <v>297</v>
      </c>
      <c r="F57" s="65"/>
      <c r="G57" s="95" t="s">
        <v>617</v>
      </c>
      <c r="H57" s="89" t="s">
        <v>534</v>
      </c>
      <c r="I57" s="16" t="s">
        <v>14</v>
      </c>
      <c r="J57" s="22">
        <v>50</v>
      </c>
      <c r="K57" s="19"/>
      <c r="L57" s="49"/>
      <c r="M57" s="21" t="s">
        <v>823</v>
      </c>
      <c r="N57" s="21" t="s">
        <v>511</v>
      </c>
      <c r="O57" s="16"/>
      <c r="P57" s="16"/>
      <c r="Q57" s="16"/>
      <c r="R57" s="21"/>
    </row>
    <row r="58" spans="1:18" ht="28.5" x14ac:dyDescent="0.25">
      <c r="A58" s="17" t="s">
        <v>98</v>
      </c>
      <c r="B58" s="16" t="s">
        <v>11</v>
      </c>
      <c r="C58" s="75" t="s">
        <v>99</v>
      </c>
      <c r="D58" s="50"/>
      <c r="E58" s="50"/>
      <c r="F58" s="50"/>
      <c r="G58" s="95" t="s">
        <v>617</v>
      </c>
      <c r="H58" s="89" t="s">
        <v>620</v>
      </c>
      <c r="I58" s="140"/>
      <c r="J58" s="109"/>
      <c r="K58" s="136"/>
      <c r="L58" s="109"/>
      <c r="M58" s="122" t="s">
        <v>824</v>
      </c>
      <c r="N58" s="132" t="s">
        <v>511</v>
      </c>
      <c r="O58" s="134"/>
      <c r="P58" s="134"/>
      <c r="Q58" s="134"/>
      <c r="R58" s="109"/>
    </row>
    <row r="59" spans="1:18" ht="28.5" x14ac:dyDescent="0.25">
      <c r="A59" s="29" t="s">
        <v>101</v>
      </c>
      <c r="B59" s="16" t="s">
        <v>11</v>
      </c>
      <c r="C59" s="25"/>
      <c r="D59" s="26" t="s">
        <v>100</v>
      </c>
      <c r="E59" s="26"/>
      <c r="F59" s="27"/>
      <c r="G59" s="95" t="s">
        <v>617</v>
      </c>
      <c r="H59" s="89" t="s">
        <v>535</v>
      </c>
      <c r="I59" s="16" t="s">
        <v>14</v>
      </c>
      <c r="J59" s="41">
        <v>99</v>
      </c>
      <c r="K59" s="19"/>
      <c r="L59" s="49"/>
      <c r="M59" s="21" t="s">
        <v>825</v>
      </c>
      <c r="N59" s="135" t="s">
        <v>175</v>
      </c>
      <c r="O59" s="16" t="s">
        <v>475</v>
      </c>
      <c r="P59" s="16"/>
      <c r="Q59" s="16" t="s">
        <v>637</v>
      </c>
      <c r="R59" s="21"/>
    </row>
    <row r="60" spans="1:18" ht="28.5" x14ac:dyDescent="0.25">
      <c r="A60" s="29" t="s">
        <v>298</v>
      </c>
      <c r="B60" s="16" t="s">
        <v>28</v>
      </c>
      <c r="C60" s="25"/>
      <c r="D60" s="26" t="s">
        <v>300</v>
      </c>
      <c r="E60" s="31"/>
      <c r="F60" s="27"/>
      <c r="G60" s="95" t="s">
        <v>617</v>
      </c>
      <c r="H60" s="89" t="s">
        <v>536</v>
      </c>
      <c r="I60" s="16" t="s">
        <v>14</v>
      </c>
      <c r="J60" s="41">
        <v>99</v>
      </c>
      <c r="K60" s="19"/>
      <c r="L60" s="49"/>
      <c r="M60" s="21" t="s">
        <v>826</v>
      </c>
      <c r="N60" s="21" t="s">
        <v>827</v>
      </c>
      <c r="O60" s="16" t="s">
        <v>475</v>
      </c>
      <c r="P60" s="16"/>
      <c r="Q60" s="16"/>
      <c r="R60" s="21"/>
    </row>
    <row r="61" spans="1:18" ht="42.75" x14ac:dyDescent="0.25">
      <c r="A61" s="29" t="s">
        <v>299</v>
      </c>
      <c r="B61" s="100" t="s">
        <v>33</v>
      </c>
      <c r="C61" s="25"/>
      <c r="D61" s="26" t="s">
        <v>997</v>
      </c>
      <c r="E61" s="31"/>
      <c r="F61" s="27"/>
      <c r="G61" s="95" t="s">
        <v>617</v>
      </c>
      <c r="H61" s="89" t="s">
        <v>628</v>
      </c>
      <c r="I61" s="16" t="s">
        <v>54</v>
      </c>
      <c r="J61" s="41">
        <v>80</v>
      </c>
      <c r="K61" s="19"/>
      <c r="L61" s="49"/>
      <c r="M61" s="21" t="s">
        <v>828</v>
      </c>
      <c r="N61" s="21" t="s">
        <v>829</v>
      </c>
      <c r="O61" s="119" t="s">
        <v>477</v>
      </c>
      <c r="P61" s="16"/>
      <c r="Q61" s="16"/>
      <c r="R61" s="21" t="s">
        <v>489</v>
      </c>
    </row>
    <row r="62" spans="1:18" ht="42.75" x14ac:dyDescent="0.25">
      <c r="A62" s="29" t="s">
        <v>1013</v>
      </c>
      <c r="B62" s="100" t="s">
        <v>33</v>
      </c>
      <c r="C62" s="25"/>
      <c r="D62" s="26" t="s">
        <v>411</v>
      </c>
      <c r="E62" s="31"/>
      <c r="F62" s="27"/>
      <c r="G62" s="95" t="s">
        <v>617</v>
      </c>
      <c r="H62" s="95" t="s">
        <v>694</v>
      </c>
      <c r="I62" s="16" t="s">
        <v>54</v>
      </c>
      <c r="J62" s="41">
        <v>5</v>
      </c>
      <c r="K62" s="19"/>
      <c r="L62" s="49"/>
      <c r="M62" s="21" t="s">
        <v>830</v>
      </c>
      <c r="N62" s="21" t="s">
        <v>829</v>
      </c>
      <c r="O62" s="110"/>
      <c r="P62" s="16"/>
      <c r="Q62" s="16"/>
      <c r="R62" s="21"/>
    </row>
    <row r="63" spans="1:18" ht="42.75" x14ac:dyDescent="0.25">
      <c r="A63" s="29" t="s">
        <v>299</v>
      </c>
      <c r="B63" s="100" t="s">
        <v>33</v>
      </c>
      <c r="C63" s="25"/>
      <c r="D63" s="26" t="s">
        <v>747</v>
      </c>
      <c r="E63" s="31"/>
      <c r="F63" s="27"/>
      <c r="G63" s="95" t="s">
        <v>617</v>
      </c>
      <c r="H63" s="89" t="s">
        <v>628</v>
      </c>
      <c r="I63" s="16" t="s">
        <v>54</v>
      </c>
      <c r="J63" s="41">
        <v>80</v>
      </c>
      <c r="K63" s="19"/>
      <c r="L63" s="49"/>
      <c r="M63" s="21" t="s">
        <v>828</v>
      </c>
      <c r="N63" s="21" t="s">
        <v>829</v>
      </c>
      <c r="O63" s="16"/>
      <c r="P63" s="16"/>
      <c r="Q63" s="16"/>
      <c r="R63" s="21"/>
    </row>
    <row r="64" spans="1:18" ht="42.75" x14ac:dyDescent="0.25">
      <c r="A64" s="29" t="s">
        <v>1013</v>
      </c>
      <c r="B64" s="100" t="s">
        <v>33</v>
      </c>
      <c r="C64" s="25"/>
      <c r="D64" s="26" t="s">
        <v>745</v>
      </c>
      <c r="E64" s="31"/>
      <c r="F64" s="27"/>
      <c r="G64" s="95" t="s">
        <v>617</v>
      </c>
      <c r="H64" s="95" t="s">
        <v>1008</v>
      </c>
      <c r="I64" s="16" t="s">
        <v>54</v>
      </c>
      <c r="J64" s="41">
        <v>5</v>
      </c>
      <c r="K64" s="19"/>
      <c r="L64" s="49"/>
      <c r="M64" s="21" t="s">
        <v>830</v>
      </c>
      <c r="N64" s="21" t="s">
        <v>829</v>
      </c>
      <c r="O64" s="16" t="s">
        <v>476</v>
      </c>
      <c r="P64" s="16"/>
      <c r="Q64" s="16"/>
      <c r="R64" s="21"/>
    </row>
    <row r="65" spans="1:18" ht="42.75" x14ac:dyDescent="0.25">
      <c r="A65" s="29" t="s">
        <v>299</v>
      </c>
      <c r="B65" s="100" t="s">
        <v>33</v>
      </c>
      <c r="C65" s="25"/>
      <c r="D65" s="26" t="s">
        <v>748</v>
      </c>
      <c r="E65" s="31"/>
      <c r="F65" s="27"/>
      <c r="G65" s="95" t="s">
        <v>617</v>
      </c>
      <c r="H65" s="89" t="s">
        <v>628</v>
      </c>
      <c r="I65" s="16" t="s">
        <v>54</v>
      </c>
      <c r="J65" s="41">
        <v>100</v>
      </c>
      <c r="K65" s="19"/>
      <c r="L65" s="49"/>
      <c r="M65" s="21" t="s">
        <v>828</v>
      </c>
      <c r="N65" s="21" t="s">
        <v>829</v>
      </c>
      <c r="O65" s="119" t="s">
        <v>1010</v>
      </c>
      <c r="P65" s="16"/>
      <c r="Q65" s="16"/>
      <c r="R65" s="21"/>
    </row>
    <row r="66" spans="1:18" ht="42.75" x14ac:dyDescent="0.25">
      <c r="A66" s="29" t="s">
        <v>1013</v>
      </c>
      <c r="B66" s="100" t="s">
        <v>33</v>
      </c>
      <c r="C66" s="25"/>
      <c r="D66" s="26" t="s">
        <v>746</v>
      </c>
      <c r="E66" s="31"/>
      <c r="F66" s="27"/>
      <c r="G66" s="95" t="s">
        <v>617</v>
      </c>
      <c r="H66" s="95" t="s">
        <v>1014</v>
      </c>
      <c r="I66" s="16" t="s">
        <v>54</v>
      </c>
      <c r="J66" s="41">
        <v>5</v>
      </c>
      <c r="K66" s="19"/>
      <c r="L66" s="49"/>
      <c r="M66" s="21" t="s">
        <v>830</v>
      </c>
      <c r="N66" s="21" t="s">
        <v>829</v>
      </c>
      <c r="O66" s="16"/>
      <c r="P66" s="16"/>
      <c r="Q66" s="16"/>
      <c r="R66" s="21"/>
    </row>
    <row r="67" spans="1:18" s="118" customFormat="1" ht="57" x14ac:dyDescent="0.25">
      <c r="A67" s="29" t="s">
        <v>102</v>
      </c>
      <c r="B67" s="16" t="s">
        <v>28</v>
      </c>
      <c r="C67" s="112"/>
      <c r="D67" s="26" t="s">
        <v>70</v>
      </c>
      <c r="E67" s="113"/>
      <c r="F67" s="114"/>
      <c r="G67" s="95" t="s">
        <v>617</v>
      </c>
      <c r="H67" s="89" t="s">
        <v>537</v>
      </c>
      <c r="I67" s="16" t="s">
        <v>54</v>
      </c>
      <c r="J67" s="41">
        <v>9</v>
      </c>
      <c r="K67" s="115"/>
      <c r="L67" s="116"/>
      <c r="M67" s="21" t="s">
        <v>831</v>
      </c>
      <c r="N67" s="21" t="s">
        <v>832</v>
      </c>
      <c r="O67" s="16" t="s">
        <v>1011</v>
      </c>
      <c r="P67" s="111"/>
      <c r="Q67" s="111"/>
      <c r="R67" s="117"/>
    </row>
    <row r="68" spans="1:18" s="118" customFormat="1" ht="42.75" x14ac:dyDescent="0.25">
      <c r="A68" s="29" t="s">
        <v>1021</v>
      </c>
      <c r="B68" s="16" t="s">
        <v>28</v>
      </c>
      <c r="C68" s="112"/>
      <c r="D68" s="26" t="s">
        <v>411</v>
      </c>
      <c r="E68" s="113"/>
      <c r="F68" s="114"/>
      <c r="G68" s="95" t="s">
        <v>617</v>
      </c>
      <c r="H68" s="95" t="s">
        <v>1009</v>
      </c>
      <c r="I68" s="16" t="s">
        <v>54</v>
      </c>
      <c r="J68" s="41">
        <v>5</v>
      </c>
      <c r="K68" s="115"/>
      <c r="L68" s="116"/>
      <c r="M68" s="21" t="s">
        <v>833</v>
      </c>
      <c r="N68" s="21" t="s">
        <v>804</v>
      </c>
      <c r="O68" s="16" t="s">
        <v>1067</v>
      </c>
      <c r="P68" s="111"/>
      <c r="Q68" s="111"/>
      <c r="R68" s="117"/>
    </row>
    <row r="69" spans="1:18" ht="71.25" x14ac:dyDescent="0.25">
      <c r="A69" s="29" t="s">
        <v>103</v>
      </c>
      <c r="B69" s="16" t="s">
        <v>28</v>
      </c>
      <c r="C69" s="25"/>
      <c r="D69" s="26" t="s">
        <v>104</v>
      </c>
      <c r="E69" s="26"/>
      <c r="F69" s="26"/>
      <c r="G69" s="95" t="s">
        <v>617</v>
      </c>
      <c r="H69" s="89" t="s">
        <v>538</v>
      </c>
      <c r="I69" s="16" t="s">
        <v>54</v>
      </c>
      <c r="J69" s="41">
        <v>15</v>
      </c>
      <c r="K69" s="38" t="s">
        <v>251</v>
      </c>
      <c r="L69" s="20"/>
      <c r="M69" s="21" t="s">
        <v>834</v>
      </c>
      <c r="N69" s="21" t="s">
        <v>808</v>
      </c>
      <c r="O69" s="16" t="s">
        <v>1067</v>
      </c>
      <c r="P69" s="16"/>
      <c r="Q69" s="16" t="s">
        <v>675</v>
      </c>
      <c r="R69" s="21"/>
    </row>
    <row r="70" spans="1:18" ht="28.5" x14ac:dyDescent="0.25">
      <c r="A70" s="29" t="s">
        <v>105</v>
      </c>
      <c r="B70" s="16" t="s">
        <v>28</v>
      </c>
      <c r="C70" s="25"/>
      <c r="D70" s="26" t="s">
        <v>106</v>
      </c>
      <c r="E70" s="26"/>
      <c r="F70" s="26"/>
      <c r="G70" s="95" t="s">
        <v>617</v>
      </c>
      <c r="H70" s="89" t="s">
        <v>539</v>
      </c>
      <c r="I70" s="16" t="s">
        <v>54</v>
      </c>
      <c r="J70" s="41">
        <v>40</v>
      </c>
      <c r="K70" s="22"/>
      <c r="L70" s="32"/>
      <c r="M70" s="21" t="s">
        <v>835</v>
      </c>
      <c r="N70" s="21" t="s">
        <v>511</v>
      </c>
      <c r="O70" s="16"/>
      <c r="P70" s="16"/>
      <c r="Q70" s="16" t="s">
        <v>670</v>
      </c>
      <c r="R70" s="21"/>
    </row>
    <row r="71" spans="1:18" ht="28.5" x14ac:dyDescent="0.25">
      <c r="A71" s="29" t="s">
        <v>1042</v>
      </c>
      <c r="B71" s="16" t="s">
        <v>11</v>
      </c>
      <c r="C71" s="25"/>
      <c r="D71" s="26" t="s">
        <v>1087</v>
      </c>
      <c r="E71" s="26"/>
      <c r="F71" s="26"/>
      <c r="G71" s="95" t="s">
        <v>617</v>
      </c>
      <c r="H71" s="89" t="s">
        <v>1043</v>
      </c>
      <c r="I71" s="16" t="s">
        <v>54</v>
      </c>
      <c r="J71" s="41"/>
      <c r="K71" s="22"/>
      <c r="L71" s="32"/>
      <c r="M71" s="21" t="s">
        <v>1045</v>
      </c>
      <c r="N71" s="21" t="s">
        <v>1044</v>
      </c>
      <c r="O71" s="16"/>
      <c r="P71" s="16"/>
      <c r="Q71" s="16"/>
      <c r="R71" s="21"/>
    </row>
    <row r="72" spans="1:18" ht="28.5" x14ac:dyDescent="0.25">
      <c r="A72" s="29" t="s">
        <v>107</v>
      </c>
      <c r="B72" s="16" t="s">
        <v>11</v>
      </c>
      <c r="C72" s="25"/>
      <c r="D72" s="42" t="s">
        <v>336</v>
      </c>
      <c r="E72" s="26"/>
      <c r="F72" s="26"/>
      <c r="G72" s="95" t="s">
        <v>617</v>
      </c>
      <c r="H72" s="89" t="s">
        <v>621</v>
      </c>
      <c r="I72" s="140"/>
      <c r="J72" s="109"/>
      <c r="K72" s="136"/>
      <c r="L72" s="109"/>
      <c r="M72" s="122" t="s">
        <v>836</v>
      </c>
      <c r="N72" s="132" t="s">
        <v>815</v>
      </c>
      <c r="O72" s="134"/>
      <c r="P72" s="134"/>
      <c r="Q72" s="134" t="s">
        <v>640</v>
      </c>
      <c r="R72" s="109"/>
    </row>
    <row r="73" spans="1:18" ht="28.5" x14ac:dyDescent="0.25">
      <c r="A73" s="37" t="s">
        <v>108</v>
      </c>
      <c r="B73" s="16" t="s">
        <v>28</v>
      </c>
      <c r="C73" s="25"/>
      <c r="D73" s="43"/>
      <c r="E73" s="44" t="s">
        <v>109</v>
      </c>
      <c r="F73" s="44"/>
      <c r="G73" s="95" t="s">
        <v>617</v>
      </c>
      <c r="H73" s="89" t="s">
        <v>540</v>
      </c>
      <c r="I73" s="16" t="s">
        <v>14</v>
      </c>
      <c r="J73" s="22">
        <v>255</v>
      </c>
      <c r="K73" s="19"/>
      <c r="L73" s="49"/>
      <c r="M73" s="21" t="s">
        <v>78</v>
      </c>
      <c r="N73" s="21" t="s">
        <v>816</v>
      </c>
      <c r="O73" s="16"/>
      <c r="P73" s="16"/>
      <c r="Q73" s="16"/>
      <c r="R73" s="21"/>
    </row>
    <row r="74" spans="1:18" ht="28.5" x14ac:dyDescent="0.25">
      <c r="A74" s="37" t="s">
        <v>110</v>
      </c>
      <c r="B74" s="16" t="s">
        <v>28</v>
      </c>
      <c r="C74" s="25"/>
      <c r="D74" s="43"/>
      <c r="E74" s="44" t="s">
        <v>111</v>
      </c>
      <c r="F74" s="44"/>
      <c r="G74" s="95" t="s">
        <v>617</v>
      </c>
      <c r="H74" s="89" t="s">
        <v>541</v>
      </c>
      <c r="I74" s="16" t="s">
        <v>14</v>
      </c>
      <c r="J74" s="22">
        <v>255</v>
      </c>
      <c r="K74" s="19"/>
      <c r="L74" s="49"/>
      <c r="M74" s="21" t="s">
        <v>81</v>
      </c>
      <c r="N74" s="21" t="s">
        <v>511</v>
      </c>
      <c r="O74" s="16"/>
      <c r="P74" s="16"/>
      <c r="Q74" s="16"/>
      <c r="R74" s="21"/>
    </row>
    <row r="75" spans="1:18" ht="28.5" x14ac:dyDescent="0.25">
      <c r="A75" s="37" t="s">
        <v>112</v>
      </c>
      <c r="B75" s="16" t="s">
        <v>28</v>
      </c>
      <c r="C75" s="25"/>
      <c r="D75" s="43"/>
      <c r="E75" s="44" t="s">
        <v>113</v>
      </c>
      <c r="F75" s="44"/>
      <c r="G75" s="95" t="s">
        <v>617</v>
      </c>
      <c r="H75" s="89" t="s">
        <v>542</v>
      </c>
      <c r="I75" s="16" t="s">
        <v>14</v>
      </c>
      <c r="J75" s="22">
        <v>255</v>
      </c>
      <c r="K75" s="19"/>
      <c r="L75" s="49"/>
      <c r="M75" s="21" t="s">
        <v>81</v>
      </c>
      <c r="N75" s="21" t="s">
        <v>511</v>
      </c>
      <c r="O75" s="16"/>
      <c r="P75" s="16"/>
      <c r="Q75" s="16"/>
      <c r="R75" s="21"/>
    </row>
    <row r="76" spans="1:18" ht="28.5" x14ac:dyDescent="0.25">
      <c r="A76" s="37" t="s">
        <v>114</v>
      </c>
      <c r="B76" s="16" t="s">
        <v>28</v>
      </c>
      <c r="C76" s="25"/>
      <c r="D76" s="43"/>
      <c r="E76" s="45" t="s">
        <v>115</v>
      </c>
      <c r="F76" s="44"/>
      <c r="G76" s="95" t="s">
        <v>617</v>
      </c>
      <c r="H76" s="89" t="s">
        <v>543</v>
      </c>
      <c r="I76" s="16" t="s">
        <v>14</v>
      </c>
      <c r="J76" s="22">
        <v>255</v>
      </c>
      <c r="K76" s="19"/>
      <c r="L76" s="49"/>
      <c r="M76" s="21" t="s">
        <v>837</v>
      </c>
      <c r="N76" s="21" t="s">
        <v>511</v>
      </c>
      <c r="O76" s="16"/>
      <c r="P76" s="16"/>
      <c r="Q76" s="16"/>
      <c r="R76" s="21"/>
    </row>
    <row r="77" spans="1:18" ht="28.5" x14ac:dyDescent="0.25">
      <c r="A77" s="37" t="s">
        <v>116</v>
      </c>
      <c r="B77" s="16" t="s">
        <v>28</v>
      </c>
      <c r="C77" s="25"/>
      <c r="D77" s="43"/>
      <c r="E77" s="44" t="s">
        <v>117</v>
      </c>
      <c r="F77" s="44"/>
      <c r="G77" s="95" t="s">
        <v>617</v>
      </c>
      <c r="H77" s="89" t="s">
        <v>544</v>
      </c>
      <c r="I77" s="16" t="s">
        <v>14</v>
      </c>
      <c r="J77" s="22">
        <v>10</v>
      </c>
      <c r="K77" s="19"/>
      <c r="L77" s="49"/>
      <c r="M77" s="21" t="s">
        <v>91</v>
      </c>
      <c r="N77" s="21" t="s">
        <v>817</v>
      </c>
      <c r="O77" s="16"/>
      <c r="P77" s="16"/>
      <c r="Q77" s="16"/>
      <c r="R77" s="21"/>
    </row>
    <row r="78" spans="1:18" ht="28.5" x14ac:dyDescent="0.25">
      <c r="A78" s="37" t="s">
        <v>118</v>
      </c>
      <c r="B78" s="16" t="s">
        <v>28</v>
      </c>
      <c r="C78" s="25"/>
      <c r="D78" s="43"/>
      <c r="E78" s="44" t="s">
        <v>119</v>
      </c>
      <c r="F78" s="46"/>
      <c r="G78" s="95" t="s">
        <v>617</v>
      </c>
      <c r="H78" s="89" t="s">
        <v>545</v>
      </c>
      <c r="I78" s="16" t="s">
        <v>14</v>
      </c>
      <c r="J78" s="41">
        <v>255</v>
      </c>
      <c r="K78" s="47"/>
      <c r="L78" s="48"/>
      <c r="M78" s="21" t="s">
        <v>94</v>
      </c>
      <c r="N78" s="21" t="s">
        <v>818</v>
      </c>
      <c r="O78" s="16"/>
      <c r="P78" s="16"/>
      <c r="Q78" s="16"/>
      <c r="R78" s="21"/>
    </row>
    <row r="79" spans="1:18" ht="71.25" x14ac:dyDescent="0.25">
      <c r="A79" s="37" t="s">
        <v>120</v>
      </c>
      <c r="B79" s="16" t="s">
        <v>11</v>
      </c>
      <c r="C79" s="25"/>
      <c r="D79" s="68"/>
      <c r="E79" s="44" t="s">
        <v>121</v>
      </c>
      <c r="F79" s="46"/>
      <c r="G79" s="95" t="s">
        <v>617</v>
      </c>
      <c r="H79" s="89" t="s">
        <v>546</v>
      </c>
      <c r="I79" s="16" t="s">
        <v>23</v>
      </c>
      <c r="J79" s="22">
        <v>2</v>
      </c>
      <c r="K79" s="38" t="s">
        <v>251</v>
      </c>
      <c r="L79" s="49"/>
      <c r="M79" s="21" t="s">
        <v>97</v>
      </c>
      <c r="N79" s="21" t="s">
        <v>819</v>
      </c>
      <c r="O79" s="16" t="s">
        <v>1063</v>
      </c>
      <c r="P79" s="16"/>
      <c r="Q79" s="16" t="s">
        <v>641</v>
      </c>
      <c r="R79" s="21"/>
    </row>
    <row r="80" spans="1:18" ht="85.5" x14ac:dyDescent="0.25">
      <c r="A80" s="17" t="s">
        <v>301</v>
      </c>
      <c r="B80" s="16" t="s">
        <v>28</v>
      </c>
      <c r="C80" s="69"/>
      <c r="D80" s="42" t="s">
        <v>302</v>
      </c>
      <c r="E80" s="31"/>
      <c r="F80" s="31"/>
      <c r="G80" s="95" t="s">
        <v>617</v>
      </c>
      <c r="H80" s="89" t="s">
        <v>547</v>
      </c>
      <c r="I80" s="140"/>
      <c r="J80" s="109"/>
      <c r="K80" s="136"/>
      <c r="L80" s="109"/>
      <c r="M80" s="122" t="s">
        <v>838</v>
      </c>
      <c r="N80" s="132" t="s">
        <v>839</v>
      </c>
      <c r="O80" s="134"/>
      <c r="P80" s="134"/>
      <c r="Q80" s="134"/>
      <c r="R80" s="109"/>
    </row>
    <row r="81" spans="1:18" ht="28.5" x14ac:dyDescent="0.25">
      <c r="A81" s="37" t="s">
        <v>306</v>
      </c>
      <c r="B81" s="16" t="s">
        <v>28</v>
      </c>
      <c r="C81" s="39"/>
      <c r="D81" s="43"/>
      <c r="E81" s="108" t="s">
        <v>303</v>
      </c>
      <c r="F81" s="67"/>
      <c r="G81" s="95" t="s">
        <v>617</v>
      </c>
      <c r="H81" s="89" t="s">
        <v>548</v>
      </c>
      <c r="I81" s="16" t="s">
        <v>14</v>
      </c>
      <c r="J81" s="22">
        <v>100</v>
      </c>
      <c r="K81" s="19"/>
      <c r="L81" s="49"/>
      <c r="M81" s="21" t="s">
        <v>820</v>
      </c>
      <c r="N81" s="21" t="s">
        <v>821</v>
      </c>
      <c r="O81" s="16"/>
      <c r="P81" s="16"/>
      <c r="Q81" s="16"/>
      <c r="R81" s="21"/>
    </row>
    <row r="82" spans="1:18" ht="28.5" x14ac:dyDescent="0.25">
      <c r="A82" s="37" t="s">
        <v>307</v>
      </c>
      <c r="B82" s="16" t="s">
        <v>28</v>
      </c>
      <c r="C82" s="39"/>
      <c r="D82" s="52"/>
      <c r="E82" s="108" t="s">
        <v>304</v>
      </c>
      <c r="F82" s="67"/>
      <c r="G82" s="95" t="s">
        <v>617</v>
      </c>
      <c r="H82" s="89" t="s">
        <v>549</v>
      </c>
      <c r="I82" s="16" t="s">
        <v>14</v>
      </c>
      <c r="J82" s="22">
        <v>15</v>
      </c>
      <c r="K82" s="19"/>
      <c r="L82" s="49"/>
      <c r="M82" s="21" t="s">
        <v>822</v>
      </c>
      <c r="N82" s="21" t="s">
        <v>511</v>
      </c>
      <c r="O82" s="16"/>
      <c r="P82" s="16"/>
      <c r="Q82" s="16"/>
      <c r="R82" s="21"/>
    </row>
    <row r="83" spans="1:18" ht="28.5" x14ac:dyDescent="0.25">
      <c r="A83" s="37" t="s">
        <v>308</v>
      </c>
      <c r="B83" s="16" t="s">
        <v>28</v>
      </c>
      <c r="C83" s="39"/>
      <c r="D83" s="52"/>
      <c r="E83" s="108" t="s">
        <v>305</v>
      </c>
      <c r="F83" s="67"/>
      <c r="G83" s="95" t="s">
        <v>617</v>
      </c>
      <c r="H83" s="89" t="s">
        <v>550</v>
      </c>
      <c r="I83" s="16" t="s">
        <v>14</v>
      </c>
      <c r="J83" s="22">
        <v>50</v>
      </c>
      <c r="K83" s="19"/>
      <c r="L83" s="49"/>
      <c r="M83" s="21" t="s">
        <v>823</v>
      </c>
      <c r="N83" s="21" t="s">
        <v>511</v>
      </c>
      <c r="O83" s="16"/>
      <c r="P83" s="16"/>
      <c r="Q83" s="16"/>
      <c r="R83" s="21"/>
    </row>
    <row r="84" spans="1:18" ht="28.5" x14ac:dyDescent="0.25">
      <c r="A84" s="17" t="s">
        <v>309</v>
      </c>
      <c r="B84" s="16" t="s">
        <v>28</v>
      </c>
      <c r="C84" s="70" t="s">
        <v>310</v>
      </c>
      <c r="D84" s="18"/>
      <c r="E84" s="34"/>
      <c r="F84" s="71"/>
      <c r="G84" s="95" t="s">
        <v>617</v>
      </c>
      <c r="H84" s="89" t="s">
        <v>551</v>
      </c>
      <c r="I84" s="140"/>
      <c r="J84" s="109"/>
      <c r="K84" s="136"/>
      <c r="L84" s="109"/>
      <c r="M84" s="122" t="s">
        <v>840</v>
      </c>
      <c r="N84" s="132" t="s">
        <v>841</v>
      </c>
      <c r="O84" s="134"/>
      <c r="P84" s="134"/>
      <c r="Q84" s="134"/>
      <c r="R84" s="109"/>
    </row>
    <row r="85" spans="1:18" ht="42.75" x14ac:dyDescent="0.25">
      <c r="A85" s="29" t="s">
        <v>311</v>
      </c>
      <c r="B85" s="16" t="s">
        <v>11</v>
      </c>
      <c r="C85" s="39"/>
      <c r="D85" s="72" t="s">
        <v>314</v>
      </c>
      <c r="E85" s="73"/>
      <c r="F85" s="74"/>
      <c r="G85" s="95" t="s">
        <v>617</v>
      </c>
      <c r="H85" s="89" t="s">
        <v>552</v>
      </c>
      <c r="I85" s="16" t="s">
        <v>14</v>
      </c>
      <c r="J85" s="22">
        <v>100</v>
      </c>
      <c r="K85" s="19"/>
      <c r="L85" s="49"/>
      <c r="M85" s="21" t="s">
        <v>842</v>
      </c>
      <c r="N85" s="21" t="s">
        <v>843</v>
      </c>
      <c r="O85" s="16" t="s">
        <v>475</v>
      </c>
      <c r="P85" s="16"/>
      <c r="Q85" s="16" t="s">
        <v>643</v>
      </c>
      <c r="R85" s="21"/>
    </row>
    <row r="86" spans="1:18" ht="42.75" x14ac:dyDescent="0.25">
      <c r="A86" s="29" t="s">
        <v>312</v>
      </c>
      <c r="B86" s="16" t="s">
        <v>28</v>
      </c>
      <c r="C86" s="39"/>
      <c r="D86" s="72" t="s">
        <v>315</v>
      </c>
      <c r="E86" s="73"/>
      <c r="F86" s="74"/>
      <c r="G86" s="95" t="s">
        <v>617</v>
      </c>
      <c r="H86" s="89" t="s">
        <v>553</v>
      </c>
      <c r="I86" s="16" t="s">
        <v>54</v>
      </c>
      <c r="J86" s="22"/>
      <c r="K86" s="19"/>
      <c r="L86" s="49"/>
      <c r="M86" s="21" t="s">
        <v>844</v>
      </c>
      <c r="N86" s="21" t="s">
        <v>845</v>
      </c>
      <c r="O86" s="16" t="s">
        <v>476</v>
      </c>
      <c r="P86" s="16"/>
      <c r="Q86" s="16"/>
      <c r="R86" s="21"/>
    </row>
    <row r="87" spans="1:18" ht="42.75" x14ac:dyDescent="0.25">
      <c r="A87" s="29" t="s">
        <v>1015</v>
      </c>
      <c r="B87" s="16" t="s">
        <v>28</v>
      </c>
      <c r="C87" s="39"/>
      <c r="D87" s="72" t="s">
        <v>411</v>
      </c>
      <c r="E87" s="73"/>
      <c r="F87" s="74"/>
      <c r="G87" s="95" t="s">
        <v>617</v>
      </c>
      <c r="H87" s="89" t="s">
        <v>737</v>
      </c>
      <c r="I87" s="16" t="s">
        <v>54</v>
      </c>
      <c r="J87" s="22"/>
      <c r="K87" s="22" t="s">
        <v>254</v>
      </c>
      <c r="L87" s="49"/>
      <c r="M87" s="21" t="s">
        <v>846</v>
      </c>
      <c r="N87" s="21" t="s">
        <v>804</v>
      </c>
      <c r="O87" s="16" t="s">
        <v>1029</v>
      </c>
      <c r="P87" s="16"/>
      <c r="Q87" s="16"/>
      <c r="R87" s="21"/>
    </row>
    <row r="88" spans="1:18" ht="42.75" x14ac:dyDescent="0.25">
      <c r="A88" s="29" t="s">
        <v>313</v>
      </c>
      <c r="B88" s="16" t="s">
        <v>28</v>
      </c>
      <c r="C88" s="39"/>
      <c r="D88" s="72" t="s">
        <v>316</v>
      </c>
      <c r="E88" s="73"/>
      <c r="F88" s="74"/>
      <c r="G88" s="95" t="s">
        <v>617</v>
      </c>
      <c r="H88" s="89" t="s">
        <v>554</v>
      </c>
      <c r="I88" s="16" t="s">
        <v>54</v>
      </c>
      <c r="J88" s="22"/>
      <c r="K88" s="19"/>
      <c r="L88" s="49"/>
      <c r="M88" s="21" t="s">
        <v>847</v>
      </c>
      <c r="N88" s="21" t="s">
        <v>848</v>
      </c>
      <c r="O88" s="16"/>
      <c r="P88" s="16"/>
      <c r="Q88" s="16"/>
      <c r="R88" s="21"/>
    </row>
    <row r="89" spans="1:18" ht="42.75" x14ac:dyDescent="0.25">
      <c r="A89" s="29" t="s">
        <v>1020</v>
      </c>
      <c r="B89" s="16" t="s">
        <v>28</v>
      </c>
      <c r="C89" s="39"/>
      <c r="D89" s="72" t="s">
        <v>411</v>
      </c>
      <c r="E89" s="73"/>
      <c r="F89" s="74"/>
      <c r="G89" s="95" t="s">
        <v>617</v>
      </c>
      <c r="H89" s="89" t="s">
        <v>738</v>
      </c>
      <c r="I89" s="16" t="s">
        <v>54</v>
      </c>
      <c r="J89" s="22"/>
      <c r="K89" s="19"/>
      <c r="L89" s="49"/>
      <c r="M89" s="21" t="s">
        <v>849</v>
      </c>
      <c r="N89" s="21" t="s">
        <v>804</v>
      </c>
      <c r="O89" s="16"/>
      <c r="P89" s="16"/>
      <c r="Q89" s="16"/>
      <c r="R89" s="21"/>
    </row>
    <row r="90" spans="1:18" ht="57" x14ac:dyDescent="0.25">
      <c r="A90" s="29" t="s">
        <v>1088</v>
      </c>
      <c r="B90" s="16" t="s">
        <v>28</v>
      </c>
      <c r="C90" s="70" t="s">
        <v>1089</v>
      </c>
      <c r="D90" s="70"/>
      <c r="E90" s="18"/>
      <c r="F90" s="34"/>
      <c r="G90" s="95" t="s">
        <v>617</v>
      </c>
      <c r="H90" s="89" t="s">
        <v>1090</v>
      </c>
      <c r="I90" s="140"/>
      <c r="J90" s="109"/>
      <c r="K90" s="136"/>
      <c r="L90" s="109"/>
      <c r="M90" s="122" t="s">
        <v>1091</v>
      </c>
      <c r="N90" s="132" t="s">
        <v>1092</v>
      </c>
      <c r="O90" s="134"/>
      <c r="P90" s="134"/>
      <c r="Q90" s="134"/>
      <c r="R90" s="109"/>
    </row>
    <row r="91" spans="1:18" ht="42.75" x14ac:dyDescent="0.25">
      <c r="A91" s="29" t="s">
        <v>1093</v>
      </c>
      <c r="B91" s="16" t="s">
        <v>28</v>
      </c>
      <c r="C91" s="70" t="s">
        <v>1094</v>
      </c>
      <c r="D91" s="34"/>
      <c r="E91" s="34"/>
      <c r="F91" s="34"/>
      <c r="G91" s="95" t="s">
        <v>617</v>
      </c>
      <c r="H91" s="89" t="s">
        <v>1090</v>
      </c>
      <c r="I91" s="140"/>
      <c r="J91" s="109"/>
      <c r="K91" s="136"/>
      <c r="L91" s="109"/>
      <c r="M91" s="122" t="s">
        <v>1095</v>
      </c>
      <c r="N91" s="132" t="s">
        <v>1092</v>
      </c>
      <c r="O91" s="134"/>
      <c r="P91" s="134"/>
      <c r="Q91" s="134"/>
      <c r="R91" s="109"/>
    </row>
    <row r="92" spans="1:18" ht="42.75" x14ac:dyDescent="0.25">
      <c r="A92" s="29" t="s">
        <v>1096</v>
      </c>
      <c r="B92" s="16" t="s">
        <v>28</v>
      </c>
      <c r="C92" s="70" t="s">
        <v>1097</v>
      </c>
      <c r="D92" s="34"/>
      <c r="E92" s="34"/>
      <c r="F92" s="34"/>
      <c r="G92" s="95" t="s">
        <v>617</v>
      </c>
      <c r="H92" s="89" t="s">
        <v>1090</v>
      </c>
      <c r="I92" s="140"/>
      <c r="J92" s="109"/>
      <c r="K92" s="136"/>
      <c r="L92" s="122"/>
      <c r="M92" s="122" t="s">
        <v>1098</v>
      </c>
      <c r="N92" s="132" t="s">
        <v>1092</v>
      </c>
      <c r="O92" s="134"/>
      <c r="P92" s="134"/>
      <c r="Q92" s="134"/>
      <c r="R92" s="109"/>
    </row>
    <row r="93" spans="1:18" ht="28.5" x14ac:dyDescent="0.25">
      <c r="A93" s="17" t="s">
        <v>122</v>
      </c>
      <c r="B93" s="16" t="s">
        <v>28</v>
      </c>
      <c r="C93" s="70" t="s">
        <v>123</v>
      </c>
      <c r="D93" s="34"/>
      <c r="E93" s="34"/>
      <c r="F93" s="34"/>
      <c r="G93" s="95" t="s">
        <v>617</v>
      </c>
      <c r="H93" s="89" t="s">
        <v>555</v>
      </c>
      <c r="I93" s="140"/>
      <c r="J93" s="109"/>
      <c r="K93" s="136"/>
      <c r="L93" s="109"/>
      <c r="M93" s="122" t="s">
        <v>124</v>
      </c>
      <c r="N93" s="132" t="s">
        <v>511</v>
      </c>
      <c r="O93" s="134"/>
      <c r="P93" s="134"/>
      <c r="Q93" s="134"/>
      <c r="R93" s="109"/>
    </row>
    <row r="94" spans="1:18" ht="28.5" x14ac:dyDescent="0.25">
      <c r="A94" s="29" t="s">
        <v>125</v>
      </c>
      <c r="B94" s="16" t="s">
        <v>11</v>
      </c>
      <c r="C94" s="25"/>
      <c r="D94" s="26" t="s">
        <v>126</v>
      </c>
      <c r="E94" s="31"/>
      <c r="F94" s="31"/>
      <c r="G94" s="95" t="s">
        <v>617</v>
      </c>
      <c r="H94" s="89" t="s">
        <v>556</v>
      </c>
      <c r="I94" s="16" t="s">
        <v>14</v>
      </c>
      <c r="J94" s="22">
        <v>255</v>
      </c>
      <c r="K94" s="19"/>
      <c r="L94" s="49"/>
      <c r="M94" s="21" t="s">
        <v>850</v>
      </c>
      <c r="N94" s="21" t="s">
        <v>511</v>
      </c>
      <c r="O94" s="16"/>
      <c r="P94" s="16"/>
      <c r="Q94" s="16" t="s">
        <v>644</v>
      </c>
      <c r="R94" s="21"/>
    </row>
    <row r="95" spans="1:18" ht="28.5" x14ac:dyDescent="0.25">
      <c r="A95" s="29" t="s">
        <v>127</v>
      </c>
      <c r="B95" s="16" t="s">
        <v>11</v>
      </c>
      <c r="C95" s="25"/>
      <c r="D95" s="26" t="s">
        <v>128</v>
      </c>
      <c r="E95" s="26"/>
      <c r="F95" s="26"/>
      <c r="G95" s="95" t="s">
        <v>617</v>
      </c>
      <c r="H95" s="89" t="s">
        <v>557</v>
      </c>
      <c r="I95" s="16" t="s">
        <v>54</v>
      </c>
      <c r="J95" s="41">
        <v>13</v>
      </c>
      <c r="K95" s="38" t="s">
        <v>251</v>
      </c>
      <c r="L95" s="20"/>
      <c r="M95" s="21" t="s">
        <v>851</v>
      </c>
      <c r="N95" s="21" t="s">
        <v>852</v>
      </c>
      <c r="O95" s="16"/>
      <c r="P95" s="16"/>
      <c r="Q95" s="16" t="s">
        <v>1062</v>
      </c>
      <c r="R95" s="21"/>
    </row>
    <row r="96" spans="1:18" ht="71.25" x14ac:dyDescent="0.25">
      <c r="A96" s="29" t="s">
        <v>129</v>
      </c>
      <c r="B96" s="16" t="s">
        <v>11</v>
      </c>
      <c r="C96" s="25"/>
      <c r="D96" s="42" t="s">
        <v>130</v>
      </c>
      <c r="E96" s="26"/>
      <c r="F96" s="26"/>
      <c r="G96" s="95" t="s">
        <v>617</v>
      </c>
      <c r="H96" s="89" t="s">
        <v>558</v>
      </c>
      <c r="I96" s="140"/>
      <c r="J96" s="109"/>
      <c r="K96" s="136"/>
      <c r="L96" s="109"/>
      <c r="M96" s="122" t="s">
        <v>853</v>
      </c>
      <c r="N96" s="132" t="s">
        <v>854</v>
      </c>
      <c r="O96" s="134"/>
      <c r="P96" s="134"/>
      <c r="Q96" s="134" t="s">
        <v>645</v>
      </c>
      <c r="R96" s="109"/>
    </row>
    <row r="97" spans="1:18" ht="28.5" x14ac:dyDescent="0.25">
      <c r="A97" s="37" t="s">
        <v>131</v>
      </c>
      <c r="B97" s="16" t="s">
        <v>28</v>
      </c>
      <c r="C97" s="25"/>
      <c r="D97" s="43"/>
      <c r="E97" s="44" t="s">
        <v>132</v>
      </c>
      <c r="F97" s="44"/>
      <c r="G97" s="95" t="s">
        <v>617</v>
      </c>
      <c r="H97" s="89" t="s">
        <v>559</v>
      </c>
      <c r="I97" s="16" t="s">
        <v>14</v>
      </c>
      <c r="J97" s="22">
        <v>255</v>
      </c>
      <c r="K97" s="19"/>
      <c r="L97" s="49"/>
      <c r="M97" s="21" t="s">
        <v>78</v>
      </c>
      <c r="N97" s="21" t="s">
        <v>816</v>
      </c>
      <c r="O97" s="16"/>
      <c r="P97" s="16"/>
      <c r="Q97" s="16"/>
      <c r="R97" s="21"/>
    </row>
    <row r="98" spans="1:18" ht="28.5" x14ac:dyDescent="0.25">
      <c r="A98" s="37" t="s">
        <v>133</v>
      </c>
      <c r="B98" s="16" t="s">
        <v>28</v>
      </c>
      <c r="C98" s="25"/>
      <c r="D98" s="43"/>
      <c r="E98" s="44" t="s">
        <v>134</v>
      </c>
      <c r="F98" s="44"/>
      <c r="G98" s="95" t="s">
        <v>617</v>
      </c>
      <c r="H98" s="89" t="s">
        <v>560</v>
      </c>
      <c r="I98" s="16" t="s">
        <v>14</v>
      </c>
      <c r="J98" s="22">
        <v>255</v>
      </c>
      <c r="K98" s="49"/>
      <c r="L98" s="49"/>
      <c r="M98" s="21" t="s">
        <v>81</v>
      </c>
      <c r="N98" s="21" t="s">
        <v>511</v>
      </c>
      <c r="O98" s="16"/>
      <c r="P98" s="16"/>
      <c r="Q98" s="16"/>
      <c r="R98" s="21"/>
    </row>
    <row r="99" spans="1:18" ht="28.5" x14ac:dyDescent="0.25">
      <c r="A99" s="37" t="s">
        <v>135</v>
      </c>
      <c r="B99" s="16" t="s">
        <v>28</v>
      </c>
      <c r="C99" s="25"/>
      <c r="D99" s="43"/>
      <c r="E99" s="44" t="s">
        <v>136</v>
      </c>
      <c r="F99" s="44"/>
      <c r="G99" s="95" t="s">
        <v>617</v>
      </c>
      <c r="H99" s="89" t="s">
        <v>561</v>
      </c>
      <c r="I99" s="16" t="s">
        <v>14</v>
      </c>
      <c r="J99" s="22">
        <v>255</v>
      </c>
      <c r="K99" s="19"/>
      <c r="L99" s="49"/>
      <c r="M99" s="21" t="s">
        <v>81</v>
      </c>
      <c r="N99" s="21" t="s">
        <v>511</v>
      </c>
      <c r="O99" s="16"/>
      <c r="P99" s="16"/>
      <c r="Q99" s="16"/>
      <c r="R99" s="21"/>
    </row>
    <row r="100" spans="1:18" ht="28.5" x14ac:dyDescent="0.25">
      <c r="A100" s="37" t="s">
        <v>137</v>
      </c>
      <c r="B100" s="16" t="s">
        <v>28</v>
      </c>
      <c r="C100" s="25"/>
      <c r="D100" s="43"/>
      <c r="E100" s="44" t="s">
        <v>138</v>
      </c>
      <c r="F100" s="44"/>
      <c r="G100" s="95" t="s">
        <v>617</v>
      </c>
      <c r="H100" s="89" t="s">
        <v>562</v>
      </c>
      <c r="I100" s="16" t="s">
        <v>14</v>
      </c>
      <c r="J100" s="22">
        <v>255</v>
      </c>
      <c r="K100" s="19"/>
      <c r="L100" s="49"/>
      <c r="M100" s="21" t="s">
        <v>855</v>
      </c>
      <c r="N100" s="21" t="s">
        <v>511</v>
      </c>
      <c r="O100" s="16"/>
      <c r="P100" s="16"/>
      <c r="Q100" s="16"/>
      <c r="R100" s="21"/>
    </row>
    <row r="101" spans="1:18" ht="28.5" x14ac:dyDescent="0.25">
      <c r="A101" s="37" t="s">
        <v>139</v>
      </c>
      <c r="B101" s="16" t="s">
        <v>28</v>
      </c>
      <c r="C101" s="25"/>
      <c r="D101" s="43"/>
      <c r="E101" s="44" t="s">
        <v>140</v>
      </c>
      <c r="F101" s="44"/>
      <c r="G101" s="95" t="s">
        <v>617</v>
      </c>
      <c r="H101" s="89" t="s">
        <v>563</v>
      </c>
      <c r="I101" s="16" t="s">
        <v>14</v>
      </c>
      <c r="J101" s="22">
        <v>10</v>
      </c>
      <c r="K101" s="49"/>
      <c r="L101" s="49"/>
      <c r="M101" s="21" t="s">
        <v>91</v>
      </c>
      <c r="N101" s="21" t="s">
        <v>817</v>
      </c>
      <c r="O101" s="16"/>
      <c r="P101" s="16"/>
      <c r="Q101" s="16"/>
      <c r="R101" s="21"/>
    </row>
    <row r="102" spans="1:18" ht="28.5" x14ac:dyDescent="0.25">
      <c r="A102" s="37" t="s">
        <v>141</v>
      </c>
      <c r="B102" s="16" t="s">
        <v>28</v>
      </c>
      <c r="C102" s="25"/>
      <c r="D102" s="43"/>
      <c r="E102" s="44" t="s">
        <v>142</v>
      </c>
      <c r="F102" s="44"/>
      <c r="G102" s="95" t="s">
        <v>617</v>
      </c>
      <c r="H102" s="89" t="s">
        <v>564</v>
      </c>
      <c r="I102" s="16" t="s">
        <v>14</v>
      </c>
      <c r="J102" s="41">
        <v>255</v>
      </c>
      <c r="K102" s="49"/>
      <c r="L102" s="49"/>
      <c r="M102" s="21" t="s">
        <v>94</v>
      </c>
      <c r="N102" s="21" t="s">
        <v>818</v>
      </c>
      <c r="O102" s="16"/>
      <c r="P102" s="16"/>
      <c r="Q102" s="16"/>
      <c r="R102" s="21"/>
    </row>
    <row r="103" spans="1:18" ht="71.25" x14ac:dyDescent="0.25">
      <c r="A103" s="37" t="s">
        <v>143</v>
      </c>
      <c r="B103" s="16" t="s">
        <v>11</v>
      </c>
      <c r="C103" s="25"/>
      <c r="D103" s="43"/>
      <c r="E103" s="44" t="s">
        <v>144</v>
      </c>
      <c r="F103" s="44"/>
      <c r="G103" s="95" t="s">
        <v>617</v>
      </c>
      <c r="H103" s="89" t="s">
        <v>565</v>
      </c>
      <c r="I103" s="16" t="s">
        <v>23</v>
      </c>
      <c r="J103" s="22">
        <v>2</v>
      </c>
      <c r="K103" s="38" t="s">
        <v>251</v>
      </c>
      <c r="L103" s="49"/>
      <c r="M103" s="21" t="s">
        <v>97</v>
      </c>
      <c r="N103" s="21" t="s">
        <v>819</v>
      </c>
      <c r="O103" s="16" t="s">
        <v>1064</v>
      </c>
      <c r="P103" s="16"/>
      <c r="Q103" s="16" t="s">
        <v>646</v>
      </c>
      <c r="R103" s="21"/>
    </row>
    <row r="104" spans="1:18" ht="42.75" x14ac:dyDescent="0.25">
      <c r="A104" s="17" t="s">
        <v>145</v>
      </c>
      <c r="B104" s="16" t="s">
        <v>28</v>
      </c>
      <c r="C104" s="34" t="s">
        <v>146</v>
      </c>
      <c r="D104" s="50"/>
      <c r="E104" s="50"/>
      <c r="F104" s="50"/>
      <c r="G104" s="95" t="s">
        <v>617</v>
      </c>
      <c r="H104" s="89" t="s">
        <v>622</v>
      </c>
      <c r="I104" s="140"/>
      <c r="J104" s="109"/>
      <c r="K104" s="136"/>
      <c r="L104" s="109"/>
      <c r="M104" s="122" t="s">
        <v>856</v>
      </c>
      <c r="N104" s="132" t="s">
        <v>511</v>
      </c>
      <c r="O104" s="134"/>
      <c r="P104" s="134"/>
      <c r="Q104" s="134"/>
      <c r="R104" s="109"/>
    </row>
    <row r="105" spans="1:18" ht="28.5" x14ac:dyDescent="0.25">
      <c r="A105" s="29" t="s">
        <v>318</v>
      </c>
      <c r="B105" s="16" t="s">
        <v>28</v>
      </c>
      <c r="C105" s="76"/>
      <c r="D105" s="26" t="s">
        <v>319</v>
      </c>
      <c r="E105" s="31"/>
      <c r="F105" s="27"/>
      <c r="G105" s="95" t="s">
        <v>617</v>
      </c>
      <c r="H105" s="89" t="s">
        <v>566</v>
      </c>
      <c r="I105" s="16" t="s">
        <v>14</v>
      </c>
      <c r="J105" s="41">
        <v>100</v>
      </c>
      <c r="K105" s="19"/>
      <c r="L105" s="49"/>
      <c r="M105" s="21" t="s">
        <v>857</v>
      </c>
      <c r="N105" s="21" t="s">
        <v>858</v>
      </c>
      <c r="O105" s="16" t="s">
        <v>1033</v>
      </c>
      <c r="P105" s="16"/>
      <c r="Q105" s="16"/>
      <c r="R105" s="21"/>
    </row>
    <row r="106" spans="1:18" ht="42.75" x14ac:dyDescent="0.25">
      <c r="A106" s="29" t="s">
        <v>317</v>
      </c>
      <c r="B106" s="16" t="s">
        <v>28</v>
      </c>
      <c r="C106" s="51"/>
      <c r="D106" s="26" t="s">
        <v>320</v>
      </c>
      <c r="E106" s="31"/>
      <c r="F106" s="27"/>
      <c r="G106" s="95" t="s">
        <v>617</v>
      </c>
      <c r="H106" s="89" t="s">
        <v>567</v>
      </c>
      <c r="I106" s="16" t="s">
        <v>54</v>
      </c>
      <c r="J106" s="41">
        <v>20</v>
      </c>
      <c r="K106" s="19"/>
      <c r="L106" s="49"/>
      <c r="M106" s="21" t="s">
        <v>859</v>
      </c>
      <c r="N106" s="21" t="s">
        <v>860</v>
      </c>
      <c r="O106" s="16" t="s">
        <v>478</v>
      </c>
      <c r="P106" s="16"/>
      <c r="Q106" s="16"/>
      <c r="R106" s="21"/>
    </row>
    <row r="107" spans="1:18" ht="42.75" x14ac:dyDescent="0.25">
      <c r="A107" s="29" t="s">
        <v>1016</v>
      </c>
      <c r="B107" s="16" t="s">
        <v>28</v>
      </c>
      <c r="C107" s="51"/>
      <c r="D107" s="26" t="s">
        <v>411</v>
      </c>
      <c r="E107" s="31"/>
      <c r="F107" s="27"/>
      <c r="G107" s="95" t="s">
        <v>617</v>
      </c>
      <c r="H107" s="89" t="s">
        <v>739</v>
      </c>
      <c r="I107" s="16" t="s">
        <v>54</v>
      </c>
      <c r="J107" s="41"/>
      <c r="K107" s="19"/>
      <c r="L107" s="49"/>
      <c r="M107" s="21" t="s">
        <v>861</v>
      </c>
      <c r="N107" s="21" t="s">
        <v>804</v>
      </c>
      <c r="O107" s="16"/>
      <c r="P107" s="16"/>
      <c r="Q107" s="16"/>
      <c r="R107" s="21"/>
    </row>
    <row r="108" spans="1:18" ht="42.75" x14ac:dyDescent="0.25">
      <c r="A108" s="29" t="s">
        <v>147</v>
      </c>
      <c r="B108" s="16" t="s">
        <v>28</v>
      </c>
      <c r="C108" s="25"/>
      <c r="D108" s="26" t="s">
        <v>148</v>
      </c>
      <c r="E108" s="55"/>
      <c r="F108" s="27"/>
      <c r="G108" s="95" t="s">
        <v>617</v>
      </c>
      <c r="H108" s="89" t="s">
        <v>568</v>
      </c>
      <c r="I108" s="16" t="s">
        <v>18</v>
      </c>
      <c r="J108" s="41" t="s">
        <v>19</v>
      </c>
      <c r="K108" s="22" t="s">
        <v>629</v>
      </c>
      <c r="L108" s="49"/>
      <c r="M108" s="21" t="s">
        <v>862</v>
      </c>
      <c r="N108" s="21" t="s">
        <v>511</v>
      </c>
      <c r="O108" s="16" t="s">
        <v>490</v>
      </c>
      <c r="P108" s="16"/>
      <c r="Q108" s="16"/>
      <c r="R108" s="21"/>
    </row>
    <row r="109" spans="1:18" ht="28.5" x14ac:dyDescent="0.25">
      <c r="A109" s="17" t="s">
        <v>149</v>
      </c>
      <c r="B109" s="16" t="s">
        <v>28</v>
      </c>
      <c r="C109" s="24" t="s">
        <v>150</v>
      </c>
      <c r="D109" s="50"/>
      <c r="E109" s="50"/>
      <c r="F109" s="50"/>
      <c r="G109" s="95" t="s">
        <v>617</v>
      </c>
      <c r="H109" s="89" t="s">
        <v>623</v>
      </c>
      <c r="I109" s="140"/>
      <c r="J109" s="109"/>
      <c r="K109" s="136"/>
      <c r="L109" s="109"/>
      <c r="M109" s="122" t="s">
        <v>863</v>
      </c>
      <c r="N109" s="132" t="s">
        <v>864</v>
      </c>
      <c r="O109" s="134" t="s">
        <v>1073</v>
      </c>
      <c r="P109" s="134"/>
      <c r="Q109" s="134"/>
      <c r="R109" s="109"/>
    </row>
    <row r="110" spans="1:18" ht="42.75" x14ac:dyDescent="0.25">
      <c r="A110" s="29" t="s">
        <v>151</v>
      </c>
      <c r="B110" s="16" t="s">
        <v>28</v>
      </c>
      <c r="C110" s="25"/>
      <c r="D110" s="26" t="s">
        <v>152</v>
      </c>
      <c r="E110" s="31"/>
      <c r="F110" s="27"/>
      <c r="G110" s="95" t="s">
        <v>617</v>
      </c>
      <c r="H110" s="89" t="s">
        <v>569</v>
      </c>
      <c r="I110" s="16" t="s">
        <v>18</v>
      </c>
      <c r="J110" s="41" t="s">
        <v>19</v>
      </c>
      <c r="K110" s="22" t="s">
        <v>629</v>
      </c>
      <c r="L110" s="49"/>
      <c r="M110" s="21" t="s">
        <v>865</v>
      </c>
      <c r="N110" s="21" t="s">
        <v>866</v>
      </c>
      <c r="O110" s="16" t="s">
        <v>1074</v>
      </c>
      <c r="P110" s="16"/>
      <c r="Q110" s="16" t="s">
        <v>680</v>
      </c>
      <c r="R110" s="21"/>
    </row>
    <row r="111" spans="1:18" ht="42.75" x14ac:dyDescent="0.25">
      <c r="A111" s="29" t="s">
        <v>153</v>
      </c>
      <c r="B111" s="16" t="s">
        <v>28</v>
      </c>
      <c r="C111" s="25"/>
      <c r="D111" s="26" t="s">
        <v>154</v>
      </c>
      <c r="E111" s="31"/>
      <c r="F111" s="27"/>
      <c r="G111" s="95" t="s">
        <v>617</v>
      </c>
      <c r="H111" s="89" t="s">
        <v>570</v>
      </c>
      <c r="I111" s="16" t="s">
        <v>18</v>
      </c>
      <c r="J111" s="41" t="s">
        <v>19</v>
      </c>
      <c r="K111" s="22" t="s">
        <v>629</v>
      </c>
      <c r="L111" s="49"/>
      <c r="M111" s="21" t="s">
        <v>867</v>
      </c>
      <c r="N111" s="21" t="s">
        <v>868</v>
      </c>
      <c r="O111" s="16" t="s">
        <v>1074</v>
      </c>
      <c r="P111" s="16"/>
      <c r="Q111" s="16" t="s">
        <v>1055</v>
      </c>
      <c r="R111" s="21"/>
    </row>
    <row r="112" spans="1:18" ht="42.75" x14ac:dyDescent="0.25">
      <c r="A112" s="17" t="s">
        <v>155</v>
      </c>
      <c r="B112" s="16" t="s">
        <v>28</v>
      </c>
      <c r="C112" s="34" t="s">
        <v>156</v>
      </c>
      <c r="D112" s="50"/>
      <c r="E112" s="50"/>
      <c r="F112" s="50"/>
      <c r="G112" s="95" t="s">
        <v>617</v>
      </c>
      <c r="H112" s="89" t="s">
        <v>624</v>
      </c>
      <c r="I112" s="140"/>
      <c r="J112" s="109"/>
      <c r="K112" s="136"/>
      <c r="L112" s="109"/>
      <c r="M112" s="122" t="s">
        <v>869</v>
      </c>
      <c r="N112" s="132" t="s">
        <v>870</v>
      </c>
      <c r="O112" s="134" t="s">
        <v>493</v>
      </c>
      <c r="P112" s="134"/>
      <c r="Q112" s="134"/>
      <c r="R112" s="109"/>
    </row>
    <row r="113" spans="1:18" ht="28.5" x14ac:dyDescent="0.25">
      <c r="A113" s="29" t="s">
        <v>157</v>
      </c>
      <c r="B113" s="16" t="s">
        <v>28</v>
      </c>
      <c r="C113" s="25"/>
      <c r="D113" s="26" t="s">
        <v>158</v>
      </c>
      <c r="E113" s="26"/>
      <c r="F113" s="26"/>
      <c r="G113" s="95" t="s">
        <v>617</v>
      </c>
      <c r="H113" s="89" t="s">
        <v>571</v>
      </c>
      <c r="I113" s="16" t="s">
        <v>14</v>
      </c>
      <c r="J113" s="41">
        <v>255</v>
      </c>
      <c r="K113" s="19"/>
      <c r="L113" s="49"/>
      <c r="M113" s="21" t="s">
        <v>78</v>
      </c>
      <c r="N113" s="21" t="s">
        <v>871</v>
      </c>
      <c r="O113" s="16"/>
      <c r="P113" s="16"/>
      <c r="Q113" s="16"/>
      <c r="R113" s="21"/>
    </row>
    <row r="114" spans="1:18" ht="28.5" x14ac:dyDescent="0.25">
      <c r="A114" s="29" t="s">
        <v>159</v>
      </c>
      <c r="B114" s="16" t="s">
        <v>28</v>
      </c>
      <c r="C114" s="25"/>
      <c r="D114" s="26" t="s">
        <v>160</v>
      </c>
      <c r="E114" s="26"/>
      <c r="F114" s="26"/>
      <c r="G114" s="95" t="s">
        <v>617</v>
      </c>
      <c r="H114" s="89" t="s">
        <v>572</v>
      </c>
      <c r="I114" s="16" t="s">
        <v>14</v>
      </c>
      <c r="J114" s="41">
        <v>255</v>
      </c>
      <c r="K114" s="49"/>
      <c r="L114" s="49"/>
      <c r="M114" s="21" t="s">
        <v>81</v>
      </c>
      <c r="N114" s="21" t="s">
        <v>511</v>
      </c>
      <c r="O114" s="16"/>
      <c r="P114" s="16"/>
      <c r="Q114" s="16"/>
      <c r="R114" s="21"/>
    </row>
    <row r="115" spans="1:18" ht="28.5" x14ac:dyDescent="0.25">
      <c r="A115" s="29" t="s">
        <v>161</v>
      </c>
      <c r="B115" s="16" t="s">
        <v>28</v>
      </c>
      <c r="C115" s="25"/>
      <c r="D115" s="26" t="s">
        <v>162</v>
      </c>
      <c r="E115" s="26"/>
      <c r="F115" s="26"/>
      <c r="G115" s="95" t="s">
        <v>617</v>
      </c>
      <c r="H115" s="89" t="s">
        <v>573</v>
      </c>
      <c r="I115" s="16" t="s">
        <v>14</v>
      </c>
      <c r="J115" s="41">
        <v>255</v>
      </c>
      <c r="K115" s="19"/>
      <c r="L115" s="49"/>
      <c r="M115" s="21" t="s">
        <v>81</v>
      </c>
      <c r="N115" s="21" t="s">
        <v>511</v>
      </c>
      <c r="O115" s="16"/>
      <c r="P115" s="16"/>
      <c r="Q115" s="16"/>
      <c r="R115" s="21"/>
    </row>
    <row r="116" spans="1:18" ht="28.5" x14ac:dyDescent="0.25">
      <c r="A116" s="29" t="s">
        <v>163</v>
      </c>
      <c r="B116" s="16" t="s">
        <v>28</v>
      </c>
      <c r="C116" s="25"/>
      <c r="D116" s="26" t="s">
        <v>164</v>
      </c>
      <c r="E116" s="26"/>
      <c r="F116" s="26"/>
      <c r="G116" s="95" t="s">
        <v>617</v>
      </c>
      <c r="H116" s="89" t="s">
        <v>574</v>
      </c>
      <c r="I116" s="16" t="s">
        <v>14</v>
      </c>
      <c r="J116" s="41">
        <v>255</v>
      </c>
      <c r="K116" s="19"/>
      <c r="L116" s="49"/>
      <c r="M116" s="21" t="s">
        <v>872</v>
      </c>
      <c r="N116" s="21" t="s">
        <v>511</v>
      </c>
      <c r="O116" s="16"/>
      <c r="P116" s="16"/>
      <c r="Q116" s="16"/>
      <c r="R116" s="21"/>
    </row>
    <row r="117" spans="1:18" ht="28.5" x14ac:dyDescent="0.25">
      <c r="A117" s="29" t="s">
        <v>165</v>
      </c>
      <c r="B117" s="16" t="s">
        <v>28</v>
      </c>
      <c r="C117" s="25"/>
      <c r="D117" s="26" t="s">
        <v>166</v>
      </c>
      <c r="E117" s="26"/>
      <c r="F117" s="26"/>
      <c r="G117" s="95" t="s">
        <v>617</v>
      </c>
      <c r="H117" s="89" t="s">
        <v>575</v>
      </c>
      <c r="I117" s="16" t="s">
        <v>14</v>
      </c>
      <c r="J117" s="22">
        <v>10</v>
      </c>
      <c r="K117" s="49"/>
      <c r="L117" s="49"/>
      <c r="M117" s="21" t="s">
        <v>91</v>
      </c>
      <c r="N117" s="21" t="s">
        <v>817</v>
      </c>
      <c r="O117" s="16"/>
      <c r="P117" s="16"/>
      <c r="Q117" s="16"/>
      <c r="R117" s="21"/>
    </row>
    <row r="118" spans="1:18" ht="28.5" x14ac:dyDescent="0.25">
      <c r="A118" s="29" t="s">
        <v>167</v>
      </c>
      <c r="B118" s="16" t="s">
        <v>28</v>
      </c>
      <c r="C118" s="25"/>
      <c r="D118" s="26" t="s">
        <v>168</v>
      </c>
      <c r="E118" s="26"/>
      <c r="F118" s="27"/>
      <c r="G118" s="95" t="s">
        <v>617</v>
      </c>
      <c r="H118" s="89" t="s">
        <v>576</v>
      </c>
      <c r="I118" s="16" t="s">
        <v>14</v>
      </c>
      <c r="J118" s="41">
        <v>255</v>
      </c>
      <c r="K118" s="49"/>
      <c r="L118" s="49"/>
      <c r="M118" s="21" t="s">
        <v>94</v>
      </c>
      <c r="N118" s="21" t="s">
        <v>818</v>
      </c>
      <c r="O118" s="16"/>
      <c r="P118" s="16"/>
      <c r="Q118" s="16"/>
      <c r="R118" s="21"/>
    </row>
    <row r="119" spans="1:18" ht="71.25" x14ac:dyDescent="0.25">
      <c r="A119" s="29" t="s">
        <v>169</v>
      </c>
      <c r="B119" s="16" t="s">
        <v>11</v>
      </c>
      <c r="C119" s="25"/>
      <c r="D119" s="26" t="s">
        <v>170</v>
      </c>
      <c r="E119" s="26"/>
      <c r="F119" s="27"/>
      <c r="G119" s="95" t="s">
        <v>617</v>
      </c>
      <c r="H119" s="89" t="s">
        <v>577</v>
      </c>
      <c r="I119" s="16" t="s">
        <v>23</v>
      </c>
      <c r="J119" s="22">
        <v>2</v>
      </c>
      <c r="K119" s="22" t="s">
        <v>251</v>
      </c>
      <c r="L119" s="49"/>
      <c r="M119" s="21" t="s">
        <v>97</v>
      </c>
      <c r="N119" s="21" t="s">
        <v>819</v>
      </c>
      <c r="O119" s="16" t="s">
        <v>1063</v>
      </c>
      <c r="P119" s="16"/>
      <c r="Q119" s="16" t="s">
        <v>668</v>
      </c>
      <c r="R119" s="21"/>
    </row>
    <row r="120" spans="1:18" ht="28.5" x14ac:dyDescent="0.25">
      <c r="A120" s="17" t="s">
        <v>321</v>
      </c>
      <c r="B120" s="16" t="s">
        <v>28</v>
      </c>
      <c r="C120" s="34" t="s">
        <v>322</v>
      </c>
      <c r="D120" s="50"/>
      <c r="E120" s="50"/>
      <c r="F120" s="50"/>
      <c r="G120" s="95" t="s">
        <v>617</v>
      </c>
      <c r="H120" s="89" t="s">
        <v>578</v>
      </c>
      <c r="I120" s="140"/>
      <c r="J120" s="109"/>
      <c r="K120" s="136"/>
      <c r="L120" s="109"/>
      <c r="M120" s="122" t="s">
        <v>873</v>
      </c>
      <c r="N120" s="132" t="s">
        <v>511</v>
      </c>
      <c r="O120" s="134"/>
      <c r="P120" s="134"/>
      <c r="Q120" s="134"/>
      <c r="R120" s="109"/>
    </row>
    <row r="121" spans="1:18" ht="199.5" x14ac:dyDescent="0.25">
      <c r="A121" s="29" t="s">
        <v>323</v>
      </c>
      <c r="B121" s="16" t="s">
        <v>11</v>
      </c>
      <c r="C121" s="25"/>
      <c r="D121" s="26" t="s">
        <v>326</v>
      </c>
      <c r="E121" s="31"/>
      <c r="F121" s="31"/>
      <c r="G121" s="95" t="s">
        <v>617</v>
      </c>
      <c r="H121" s="89" t="s">
        <v>579</v>
      </c>
      <c r="I121" s="16" t="s">
        <v>23</v>
      </c>
      <c r="J121" s="41">
        <v>3</v>
      </c>
      <c r="K121" s="22" t="s">
        <v>248</v>
      </c>
      <c r="L121" s="32"/>
      <c r="M121" s="21" t="s">
        <v>874</v>
      </c>
      <c r="N121" s="21" t="s">
        <v>875</v>
      </c>
      <c r="O121" s="110"/>
      <c r="P121" s="16"/>
      <c r="Q121" s="16" t="s">
        <v>662</v>
      </c>
      <c r="R121" s="21"/>
    </row>
    <row r="122" spans="1:18" ht="28.5" x14ac:dyDescent="0.25">
      <c r="A122" s="29" t="s">
        <v>324</v>
      </c>
      <c r="B122" s="16" t="s">
        <v>28</v>
      </c>
      <c r="C122" s="25"/>
      <c r="D122" s="26" t="s">
        <v>327</v>
      </c>
      <c r="E122" s="31"/>
      <c r="F122" s="31"/>
      <c r="G122" s="95" t="s">
        <v>617</v>
      </c>
      <c r="H122" s="89" t="s">
        <v>580</v>
      </c>
      <c r="I122" s="16" t="s">
        <v>14</v>
      </c>
      <c r="J122" s="41">
        <v>100</v>
      </c>
      <c r="K122" s="49"/>
      <c r="L122" s="49"/>
      <c r="M122" s="21" t="s">
        <v>876</v>
      </c>
      <c r="N122" s="21" t="s">
        <v>877</v>
      </c>
      <c r="O122" s="16"/>
      <c r="P122" s="16"/>
      <c r="Q122" s="16"/>
      <c r="R122" s="21"/>
    </row>
    <row r="123" spans="1:18" ht="99.75" x14ac:dyDescent="0.25">
      <c r="A123" s="29" t="s">
        <v>325</v>
      </c>
      <c r="B123" s="16" t="s">
        <v>28</v>
      </c>
      <c r="C123" s="25"/>
      <c r="D123" s="26" t="s">
        <v>328</v>
      </c>
      <c r="E123" s="31"/>
      <c r="F123" s="31"/>
      <c r="G123" s="95" t="s">
        <v>617</v>
      </c>
      <c r="H123" s="89" t="s">
        <v>581</v>
      </c>
      <c r="I123" s="16" t="s">
        <v>14</v>
      </c>
      <c r="J123" s="41">
        <v>100</v>
      </c>
      <c r="K123" s="19"/>
      <c r="L123" s="49"/>
      <c r="M123" s="21" t="s">
        <v>878</v>
      </c>
      <c r="N123" s="21" t="s">
        <v>879</v>
      </c>
      <c r="O123" s="16"/>
      <c r="P123" s="16"/>
      <c r="Q123" s="16"/>
      <c r="R123" s="21"/>
    </row>
    <row r="124" spans="1:18" ht="28.5" x14ac:dyDescent="0.25">
      <c r="A124" s="29" t="s">
        <v>344</v>
      </c>
      <c r="B124" s="16" t="s">
        <v>41</v>
      </c>
      <c r="C124" s="25"/>
      <c r="D124" s="42" t="s">
        <v>329</v>
      </c>
      <c r="E124" s="31"/>
      <c r="F124" s="31"/>
      <c r="G124" s="95" t="s">
        <v>617</v>
      </c>
      <c r="H124" s="89" t="s">
        <v>582</v>
      </c>
      <c r="I124" s="140"/>
      <c r="J124" s="109"/>
      <c r="K124" s="136"/>
      <c r="L124" s="109"/>
      <c r="M124" s="122" t="s">
        <v>880</v>
      </c>
      <c r="N124" s="132" t="s">
        <v>511</v>
      </c>
      <c r="O124" s="134"/>
      <c r="P124" s="134"/>
      <c r="Q124" s="134"/>
      <c r="R124" s="109"/>
    </row>
    <row r="125" spans="1:18" ht="42.75" x14ac:dyDescent="0.25">
      <c r="A125" s="37" t="s">
        <v>333</v>
      </c>
      <c r="B125" s="16" t="s">
        <v>11</v>
      </c>
      <c r="C125" s="25"/>
      <c r="D125" s="78"/>
      <c r="E125" s="79" t="s">
        <v>330</v>
      </c>
      <c r="F125" s="44"/>
      <c r="G125" s="95" t="s">
        <v>617</v>
      </c>
      <c r="H125" s="89" t="s">
        <v>583</v>
      </c>
      <c r="I125" s="16" t="s">
        <v>54</v>
      </c>
      <c r="J125" s="41"/>
      <c r="K125" s="19"/>
      <c r="L125" s="49"/>
      <c r="M125" s="21" t="s">
        <v>881</v>
      </c>
      <c r="N125" s="21" t="s">
        <v>882</v>
      </c>
      <c r="O125" s="16" t="s">
        <v>1065</v>
      </c>
      <c r="P125" s="16"/>
      <c r="Q125" s="16" t="s">
        <v>1054</v>
      </c>
      <c r="R125" s="21"/>
    </row>
    <row r="126" spans="1:18" ht="28.5" x14ac:dyDescent="0.25">
      <c r="A126" s="37" t="s">
        <v>334</v>
      </c>
      <c r="B126" s="16" t="s">
        <v>28</v>
      </c>
      <c r="C126" s="25"/>
      <c r="D126" s="78"/>
      <c r="E126" s="79" t="s">
        <v>331</v>
      </c>
      <c r="F126" s="44"/>
      <c r="G126" s="95" t="s">
        <v>617</v>
      </c>
      <c r="H126" s="89" t="s">
        <v>584</v>
      </c>
      <c r="I126" s="16" t="s">
        <v>14</v>
      </c>
      <c r="J126" s="41">
        <v>100</v>
      </c>
      <c r="K126" s="49"/>
      <c r="L126" s="49"/>
      <c r="M126" s="21" t="s">
        <v>883</v>
      </c>
      <c r="N126" s="21" t="s">
        <v>511</v>
      </c>
      <c r="O126" s="16"/>
      <c r="P126" s="16"/>
      <c r="Q126" s="16"/>
      <c r="R126" s="21"/>
    </row>
    <row r="127" spans="1:18" ht="28.5" x14ac:dyDescent="0.25">
      <c r="A127" s="37" t="s">
        <v>335</v>
      </c>
      <c r="B127" s="16" t="s">
        <v>28</v>
      </c>
      <c r="C127" s="25"/>
      <c r="D127" s="77"/>
      <c r="E127" s="79" t="s">
        <v>332</v>
      </c>
      <c r="F127" s="44"/>
      <c r="G127" s="95" t="s">
        <v>617</v>
      </c>
      <c r="H127" s="89" t="s">
        <v>585</v>
      </c>
      <c r="I127" s="16" t="s">
        <v>54</v>
      </c>
      <c r="J127" s="41"/>
      <c r="K127" s="19"/>
      <c r="L127" s="49"/>
      <c r="M127" s="21" t="s">
        <v>884</v>
      </c>
      <c r="N127" s="21" t="s">
        <v>885</v>
      </c>
      <c r="O127" s="16" t="s">
        <v>1066</v>
      </c>
      <c r="P127" s="16"/>
      <c r="Q127" s="16"/>
      <c r="R127" s="21"/>
    </row>
    <row r="128" spans="1:18" ht="28.5" x14ac:dyDescent="0.25">
      <c r="A128" s="29" t="s">
        <v>343</v>
      </c>
      <c r="B128" s="16" t="s">
        <v>28</v>
      </c>
      <c r="C128" s="25"/>
      <c r="D128" s="42" t="s">
        <v>345</v>
      </c>
      <c r="E128" s="31"/>
      <c r="F128" s="31"/>
      <c r="G128" s="95" t="s">
        <v>617</v>
      </c>
      <c r="H128" s="89" t="s">
        <v>586</v>
      </c>
      <c r="I128" s="140"/>
      <c r="J128" s="109"/>
      <c r="K128" s="136"/>
      <c r="L128" s="109"/>
      <c r="M128" s="122" t="s">
        <v>886</v>
      </c>
      <c r="N128" s="132" t="s">
        <v>887</v>
      </c>
      <c r="O128" s="134"/>
      <c r="P128" s="134"/>
      <c r="Q128" s="134"/>
      <c r="R128" s="109"/>
    </row>
    <row r="129" spans="1:18" ht="57" x14ac:dyDescent="0.25">
      <c r="A129" s="37" t="s">
        <v>346</v>
      </c>
      <c r="B129" s="16" t="s">
        <v>11</v>
      </c>
      <c r="C129" s="25"/>
      <c r="D129" s="78"/>
      <c r="E129" s="79" t="s">
        <v>330</v>
      </c>
      <c r="F129" s="44"/>
      <c r="G129" s="95" t="s">
        <v>617</v>
      </c>
      <c r="H129" s="89" t="s">
        <v>587</v>
      </c>
      <c r="I129" s="16" t="s">
        <v>14</v>
      </c>
      <c r="J129" s="41"/>
      <c r="K129" s="19"/>
      <c r="L129" s="49"/>
      <c r="M129" s="21" t="s">
        <v>888</v>
      </c>
      <c r="N129" s="21" t="s">
        <v>889</v>
      </c>
      <c r="O129" s="16"/>
      <c r="P129" s="16"/>
      <c r="Q129" s="16" t="s">
        <v>663</v>
      </c>
      <c r="R129" s="21"/>
    </row>
    <row r="130" spans="1:18" ht="28.5" x14ac:dyDescent="0.25">
      <c r="A130" s="37" t="s">
        <v>347</v>
      </c>
      <c r="B130" s="16" t="s">
        <v>28</v>
      </c>
      <c r="C130" s="25"/>
      <c r="D130" s="78"/>
      <c r="E130" s="79" t="s">
        <v>331</v>
      </c>
      <c r="F130" s="44"/>
      <c r="G130" s="95" t="s">
        <v>617</v>
      </c>
      <c r="H130" s="89" t="s">
        <v>588</v>
      </c>
      <c r="I130" s="16" t="s">
        <v>14</v>
      </c>
      <c r="J130" s="41">
        <v>100</v>
      </c>
      <c r="K130" s="49"/>
      <c r="L130" s="49"/>
      <c r="M130" s="21" t="s">
        <v>890</v>
      </c>
      <c r="N130" s="21" t="s">
        <v>511</v>
      </c>
      <c r="O130" s="16"/>
      <c r="P130" s="16"/>
      <c r="Q130" s="16"/>
      <c r="R130" s="21"/>
    </row>
    <row r="131" spans="1:18" ht="57" x14ac:dyDescent="0.25">
      <c r="A131" s="29" t="s">
        <v>348</v>
      </c>
      <c r="B131" s="16" t="s">
        <v>28</v>
      </c>
      <c r="C131" s="25"/>
      <c r="D131" s="42" t="s">
        <v>1006</v>
      </c>
      <c r="E131" s="31"/>
      <c r="F131" s="31"/>
      <c r="G131" s="95" t="s">
        <v>617</v>
      </c>
      <c r="H131" s="89" t="s">
        <v>589</v>
      </c>
      <c r="I131" s="140"/>
      <c r="J131" s="109"/>
      <c r="K131" s="136"/>
      <c r="L131" s="109"/>
      <c r="M131" s="122" t="s">
        <v>891</v>
      </c>
      <c r="N131" s="132" t="s">
        <v>892</v>
      </c>
      <c r="O131" s="134"/>
      <c r="P131" s="134"/>
      <c r="Q131" s="134"/>
      <c r="R131" s="109"/>
    </row>
    <row r="132" spans="1:18" ht="28.5" x14ac:dyDescent="0.25">
      <c r="A132" s="37" t="s">
        <v>349</v>
      </c>
      <c r="B132" s="16" t="s">
        <v>28</v>
      </c>
      <c r="C132" s="25"/>
      <c r="D132" s="78"/>
      <c r="E132" s="79" t="s">
        <v>998</v>
      </c>
      <c r="F132" s="44"/>
      <c r="G132" s="95" t="s">
        <v>617</v>
      </c>
      <c r="H132" s="89" t="s">
        <v>590</v>
      </c>
      <c r="I132" s="16" t="s">
        <v>54</v>
      </c>
      <c r="J132" s="41"/>
      <c r="K132" s="19"/>
      <c r="L132" s="49"/>
      <c r="M132" s="21" t="s">
        <v>893</v>
      </c>
      <c r="N132" s="21" t="s">
        <v>894</v>
      </c>
      <c r="O132" s="16"/>
      <c r="P132" s="16"/>
      <c r="Q132" s="16"/>
      <c r="R132" s="21"/>
    </row>
    <row r="133" spans="1:18" ht="28.5" x14ac:dyDescent="0.25">
      <c r="A133" s="37" t="s">
        <v>350</v>
      </c>
      <c r="B133" s="16" t="s">
        <v>28</v>
      </c>
      <c r="C133" s="25"/>
      <c r="D133" s="78"/>
      <c r="E133" s="79" t="s">
        <v>999</v>
      </c>
      <c r="F133" s="44"/>
      <c r="G133" s="95" t="s">
        <v>617</v>
      </c>
      <c r="H133" s="95" t="s">
        <v>519</v>
      </c>
      <c r="I133" s="16" t="s">
        <v>54</v>
      </c>
      <c r="J133" s="41">
        <v>100</v>
      </c>
      <c r="K133" s="49"/>
      <c r="L133" s="49"/>
      <c r="M133" s="21" t="s">
        <v>895</v>
      </c>
      <c r="N133" s="21" t="s">
        <v>894</v>
      </c>
      <c r="O133" s="16"/>
      <c r="P133" s="16"/>
      <c r="Q133" s="16"/>
      <c r="R133" s="21"/>
    </row>
    <row r="134" spans="1:18" ht="28.5" x14ac:dyDescent="0.25">
      <c r="A134" s="37" t="s">
        <v>351</v>
      </c>
      <c r="B134" s="16" t="s">
        <v>28</v>
      </c>
      <c r="C134" s="39"/>
      <c r="D134" s="105"/>
      <c r="E134" s="138" t="s">
        <v>1039</v>
      </c>
      <c r="F134" s="44"/>
      <c r="G134" s="95" t="s">
        <v>617</v>
      </c>
      <c r="H134" s="95" t="s">
        <v>740</v>
      </c>
      <c r="I134" s="16" t="s">
        <v>54</v>
      </c>
      <c r="J134" s="22"/>
      <c r="K134" s="19"/>
      <c r="L134" s="49"/>
      <c r="M134" s="21" t="s">
        <v>896</v>
      </c>
      <c r="N134" s="21" t="s">
        <v>511</v>
      </c>
      <c r="O134" s="16"/>
      <c r="P134" s="16"/>
      <c r="Q134" s="16"/>
      <c r="R134" s="21"/>
    </row>
    <row r="135" spans="1:18" ht="28.5" x14ac:dyDescent="0.25">
      <c r="A135" s="17" t="s">
        <v>171</v>
      </c>
      <c r="B135" s="16" t="s">
        <v>33</v>
      </c>
      <c r="C135" s="75" t="s">
        <v>1024</v>
      </c>
      <c r="D135" s="50"/>
      <c r="E135" s="50"/>
      <c r="F135" s="50"/>
      <c r="G135" s="95" t="s">
        <v>617</v>
      </c>
      <c r="H135" s="95" t="s">
        <v>685</v>
      </c>
      <c r="I135" s="140"/>
      <c r="J135" s="109"/>
      <c r="K135" s="136"/>
      <c r="L135" s="109"/>
      <c r="M135" s="122" t="s">
        <v>897</v>
      </c>
      <c r="N135" s="132" t="s">
        <v>898</v>
      </c>
      <c r="O135" s="134"/>
      <c r="P135" s="134"/>
      <c r="Q135" s="134"/>
      <c r="R135" s="109"/>
    </row>
    <row r="136" spans="1:18" ht="28.5" x14ac:dyDescent="0.25">
      <c r="A136" s="29" t="s">
        <v>172</v>
      </c>
      <c r="B136" s="16" t="s">
        <v>11</v>
      </c>
      <c r="C136" s="25"/>
      <c r="D136" s="26" t="s">
        <v>173</v>
      </c>
      <c r="E136" s="31"/>
      <c r="F136" s="27"/>
      <c r="G136" s="95" t="s">
        <v>617</v>
      </c>
      <c r="H136" s="89" t="s">
        <v>591</v>
      </c>
      <c r="I136" s="16" t="s">
        <v>258</v>
      </c>
      <c r="J136" s="22">
        <v>19.2</v>
      </c>
      <c r="K136" s="19"/>
      <c r="L136" s="49"/>
      <c r="M136" s="21" t="s">
        <v>899</v>
      </c>
      <c r="N136" s="21" t="s">
        <v>511</v>
      </c>
      <c r="O136" s="16" t="s">
        <v>479</v>
      </c>
      <c r="P136" s="16"/>
      <c r="Q136" s="16" t="s">
        <v>653</v>
      </c>
      <c r="R136" s="21"/>
    </row>
    <row r="137" spans="1:18" ht="42.75" x14ac:dyDescent="0.25">
      <c r="A137" s="29" t="s">
        <v>352</v>
      </c>
      <c r="B137" s="16" t="s">
        <v>28</v>
      </c>
      <c r="C137" s="25"/>
      <c r="D137" s="26" t="s">
        <v>354</v>
      </c>
      <c r="E137" s="31"/>
      <c r="F137" s="27"/>
      <c r="G137" s="95" t="s">
        <v>617</v>
      </c>
      <c r="H137" s="89" t="s">
        <v>592</v>
      </c>
      <c r="I137" s="16" t="s">
        <v>258</v>
      </c>
      <c r="J137" s="22">
        <v>19.2</v>
      </c>
      <c r="K137" s="19"/>
      <c r="L137" s="49"/>
      <c r="M137" s="21" t="s">
        <v>900</v>
      </c>
      <c r="N137" s="21" t="s">
        <v>511</v>
      </c>
      <c r="O137" s="16" t="s">
        <v>480</v>
      </c>
      <c r="P137" s="16"/>
      <c r="Q137" s="16"/>
      <c r="R137" s="21"/>
    </row>
    <row r="138" spans="1:18" ht="42.75" x14ac:dyDescent="0.25">
      <c r="A138" s="29" t="s">
        <v>353</v>
      </c>
      <c r="B138" s="16" t="s">
        <v>28</v>
      </c>
      <c r="C138" s="25"/>
      <c r="D138" s="26" t="s">
        <v>355</v>
      </c>
      <c r="E138" s="31"/>
      <c r="F138" s="27"/>
      <c r="G138" s="95" t="s">
        <v>617</v>
      </c>
      <c r="H138" s="89" t="s">
        <v>593</v>
      </c>
      <c r="I138" s="16" t="s">
        <v>203</v>
      </c>
      <c r="J138" s="22"/>
      <c r="K138" s="19"/>
      <c r="L138" s="49"/>
      <c r="M138" s="21" t="s">
        <v>356</v>
      </c>
      <c r="N138" s="21" t="s">
        <v>511</v>
      </c>
      <c r="O138" s="16"/>
      <c r="P138" s="16"/>
      <c r="Q138" s="16"/>
      <c r="R138" s="21"/>
    </row>
    <row r="139" spans="1:18" ht="142.5" x14ac:dyDescent="0.25">
      <c r="A139" s="29" t="s">
        <v>174</v>
      </c>
      <c r="B139" s="16" t="s">
        <v>11</v>
      </c>
      <c r="C139" s="25"/>
      <c r="D139" s="80" t="s">
        <v>259</v>
      </c>
      <c r="E139" s="81"/>
      <c r="F139" s="82"/>
      <c r="G139" s="95" t="s">
        <v>617</v>
      </c>
      <c r="H139" s="89" t="s">
        <v>594</v>
      </c>
      <c r="I139" s="16" t="s">
        <v>23</v>
      </c>
      <c r="J139" s="22">
        <v>2</v>
      </c>
      <c r="K139" s="88" t="s">
        <v>467</v>
      </c>
      <c r="L139" s="32"/>
      <c r="M139" s="21" t="s">
        <v>901</v>
      </c>
      <c r="N139" s="21" t="s">
        <v>902</v>
      </c>
      <c r="O139" s="16" t="s">
        <v>1035</v>
      </c>
      <c r="P139" s="16"/>
      <c r="Q139" s="16" t="s">
        <v>654</v>
      </c>
      <c r="R139" s="21"/>
    </row>
    <row r="140" spans="1:18" ht="28.5" x14ac:dyDescent="0.25">
      <c r="A140" s="29" t="s">
        <v>358</v>
      </c>
      <c r="B140" s="16" t="s">
        <v>28</v>
      </c>
      <c r="C140" s="39"/>
      <c r="D140" s="80" t="s">
        <v>361</v>
      </c>
      <c r="E140" s="81"/>
      <c r="F140" s="81"/>
      <c r="G140" s="95" t="s">
        <v>617</v>
      </c>
      <c r="H140" s="89" t="s">
        <v>595</v>
      </c>
      <c r="I140" s="16" t="s">
        <v>203</v>
      </c>
      <c r="J140" s="22"/>
      <c r="K140" s="19"/>
      <c r="L140" s="49"/>
      <c r="M140" s="21" t="s">
        <v>364</v>
      </c>
      <c r="N140" s="21" t="s">
        <v>511</v>
      </c>
      <c r="O140" s="16" t="s">
        <v>1083</v>
      </c>
      <c r="P140" s="16"/>
      <c r="Q140" s="16"/>
      <c r="R140" s="21"/>
    </row>
    <row r="141" spans="1:18" ht="42.75" x14ac:dyDescent="0.25">
      <c r="A141" s="29" t="s">
        <v>359</v>
      </c>
      <c r="B141" s="16" t="s">
        <v>28</v>
      </c>
      <c r="C141" s="39"/>
      <c r="D141" s="80" t="s">
        <v>362</v>
      </c>
      <c r="E141" s="81"/>
      <c r="F141" s="81"/>
      <c r="G141" s="95" t="s">
        <v>617</v>
      </c>
      <c r="H141" s="89" t="s">
        <v>596</v>
      </c>
      <c r="I141" s="16" t="s">
        <v>14</v>
      </c>
      <c r="J141" s="22">
        <v>1024</v>
      </c>
      <c r="K141" s="19"/>
      <c r="L141" s="49"/>
      <c r="M141" s="21" t="s">
        <v>365</v>
      </c>
      <c r="N141" s="21" t="s">
        <v>511</v>
      </c>
      <c r="O141" s="16" t="s">
        <v>474</v>
      </c>
      <c r="P141" s="16"/>
      <c r="Q141" s="16" t="s">
        <v>1057</v>
      </c>
      <c r="R141" s="21"/>
    </row>
    <row r="142" spans="1:18" ht="42.75" x14ac:dyDescent="0.25">
      <c r="A142" s="29" t="s">
        <v>360</v>
      </c>
      <c r="B142" s="16" t="s">
        <v>28</v>
      </c>
      <c r="C142" s="39"/>
      <c r="D142" s="80" t="s">
        <v>363</v>
      </c>
      <c r="E142" s="81"/>
      <c r="F142" s="81"/>
      <c r="G142" s="95" t="s">
        <v>617</v>
      </c>
      <c r="H142" s="89" t="s">
        <v>597</v>
      </c>
      <c r="I142" s="16" t="s">
        <v>23</v>
      </c>
      <c r="J142" s="22"/>
      <c r="K142" s="22" t="s">
        <v>249</v>
      </c>
      <c r="L142" s="32"/>
      <c r="M142" s="21" t="s">
        <v>366</v>
      </c>
      <c r="N142" s="21" t="s">
        <v>903</v>
      </c>
      <c r="O142" s="16" t="s">
        <v>481</v>
      </c>
      <c r="P142" s="16"/>
      <c r="Q142" s="16" t="s">
        <v>1057</v>
      </c>
      <c r="R142" s="21"/>
    </row>
    <row r="143" spans="1:18" ht="42.75" x14ac:dyDescent="0.25">
      <c r="A143" s="17" t="s">
        <v>176</v>
      </c>
      <c r="B143" s="16" t="s">
        <v>33</v>
      </c>
      <c r="C143" s="75" t="s">
        <v>177</v>
      </c>
      <c r="D143" s="50"/>
      <c r="E143" s="50"/>
      <c r="F143" s="50"/>
      <c r="G143" s="95" t="s">
        <v>617</v>
      </c>
      <c r="H143" s="95" t="s">
        <v>686</v>
      </c>
      <c r="I143" s="140"/>
      <c r="J143" s="109"/>
      <c r="K143" s="136"/>
      <c r="L143" s="109"/>
      <c r="M143" s="122" t="s">
        <v>904</v>
      </c>
      <c r="N143" s="132" t="s">
        <v>511</v>
      </c>
      <c r="O143" s="134"/>
      <c r="P143" s="134"/>
      <c r="Q143" s="134"/>
      <c r="R143" s="109"/>
    </row>
    <row r="144" spans="1:18" ht="28.5" x14ac:dyDescent="0.25">
      <c r="A144" s="29" t="s">
        <v>178</v>
      </c>
      <c r="B144" s="16" t="s">
        <v>11</v>
      </c>
      <c r="C144" s="25"/>
      <c r="D144" s="26" t="s">
        <v>179</v>
      </c>
      <c r="E144" s="31"/>
      <c r="F144" s="27"/>
      <c r="G144" s="95" t="s">
        <v>617</v>
      </c>
      <c r="H144" s="89" t="s">
        <v>591</v>
      </c>
      <c r="I144" s="16" t="s">
        <v>258</v>
      </c>
      <c r="J144" s="22">
        <v>19.2</v>
      </c>
      <c r="K144" s="19"/>
      <c r="L144" s="49"/>
      <c r="M144" s="21" t="s">
        <v>372</v>
      </c>
      <c r="N144" s="21" t="s">
        <v>511</v>
      </c>
      <c r="O144" s="16" t="s">
        <v>479</v>
      </c>
      <c r="P144" s="16"/>
      <c r="Q144" s="16" t="s">
        <v>655</v>
      </c>
      <c r="R144" s="21"/>
    </row>
    <row r="145" spans="1:18" ht="49.5" customHeight="1" x14ac:dyDescent="0.25">
      <c r="A145" s="29" t="s">
        <v>367</v>
      </c>
      <c r="B145" s="16" t="s">
        <v>28</v>
      </c>
      <c r="C145" s="25"/>
      <c r="D145" s="26" t="s">
        <v>369</v>
      </c>
      <c r="E145" s="31"/>
      <c r="F145" s="27"/>
      <c r="G145" s="95" t="s">
        <v>617</v>
      </c>
      <c r="H145" s="89" t="s">
        <v>592</v>
      </c>
      <c r="I145" s="16" t="s">
        <v>258</v>
      </c>
      <c r="J145" s="22">
        <v>19.2</v>
      </c>
      <c r="K145" s="19"/>
      <c r="L145" s="49"/>
      <c r="M145" s="21" t="s">
        <v>905</v>
      </c>
      <c r="N145" s="21" t="s">
        <v>511</v>
      </c>
      <c r="O145" s="16" t="s">
        <v>480</v>
      </c>
      <c r="P145" s="16"/>
      <c r="Q145" s="16"/>
      <c r="R145" s="21"/>
    </row>
    <row r="146" spans="1:18" ht="42.75" x14ac:dyDescent="0.25">
      <c r="A146" s="29" t="s">
        <v>368</v>
      </c>
      <c r="B146" s="16" t="s">
        <v>28</v>
      </c>
      <c r="C146" s="25"/>
      <c r="D146" s="26" t="s">
        <v>370</v>
      </c>
      <c r="E146" s="31"/>
      <c r="F146" s="27"/>
      <c r="G146" s="95" t="s">
        <v>617</v>
      </c>
      <c r="H146" s="89" t="s">
        <v>593</v>
      </c>
      <c r="I146" s="16" t="s">
        <v>203</v>
      </c>
      <c r="J146" s="22"/>
      <c r="K146" s="19"/>
      <c r="L146" s="49"/>
      <c r="M146" s="21" t="s">
        <v>371</v>
      </c>
      <c r="N146" s="21" t="s">
        <v>511</v>
      </c>
      <c r="O146" s="16"/>
      <c r="P146" s="16"/>
      <c r="Q146" s="16"/>
      <c r="R146" s="21"/>
    </row>
    <row r="147" spans="1:18" ht="142.5" x14ac:dyDescent="0.25">
      <c r="A147" s="29" t="s">
        <v>180</v>
      </c>
      <c r="B147" s="16" t="s">
        <v>11</v>
      </c>
      <c r="C147" s="25"/>
      <c r="D147" s="80" t="s">
        <v>357</v>
      </c>
      <c r="E147" s="81"/>
      <c r="F147" s="82"/>
      <c r="G147" s="95" t="s">
        <v>617</v>
      </c>
      <c r="H147" s="89" t="s">
        <v>594</v>
      </c>
      <c r="I147" s="16" t="s">
        <v>23</v>
      </c>
      <c r="J147" s="22">
        <v>2</v>
      </c>
      <c r="K147" s="88" t="s">
        <v>467</v>
      </c>
      <c r="L147" s="32"/>
      <c r="M147" s="21" t="s">
        <v>906</v>
      </c>
      <c r="N147" s="21" t="s">
        <v>902</v>
      </c>
      <c r="O147" s="16" t="s">
        <v>1035</v>
      </c>
      <c r="P147" s="16"/>
      <c r="Q147" s="16" t="s">
        <v>656</v>
      </c>
      <c r="R147" s="21"/>
    </row>
    <row r="148" spans="1:18" ht="28.5" x14ac:dyDescent="0.25">
      <c r="A148" s="29" t="s">
        <v>373</v>
      </c>
      <c r="B148" s="16" t="s">
        <v>28</v>
      </c>
      <c r="C148" s="39"/>
      <c r="D148" s="80" t="s">
        <v>376</v>
      </c>
      <c r="E148" s="81"/>
      <c r="F148" s="81"/>
      <c r="G148" s="95" t="s">
        <v>617</v>
      </c>
      <c r="H148" s="89" t="s">
        <v>595</v>
      </c>
      <c r="I148" s="16" t="s">
        <v>203</v>
      </c>
      <c r="J148" s="22"/>
      <c r="K148" s="19"/>
      <c r="L148" s="49"/>
      <c r="M148" s="21" t="s">
        <v>379</v>
      </c>
      <c r="N148" s="21" t="s">
        <v>511</v>
      </c>
      <c r="O148" s="16" t="s">
        <v>1083</v>
      </c>
      <c r="P148" s="16"/>
      <c r="Q148" s="16"/>
      <c r="R148" s="21"/>
    </row>
    <row r="149" spans="1:18" ht="42.75" x14ac:dyDescent="0.25">
      <c r="A149" s="29" t="s">
        <v>374</v>
      </c>
      <c r="B149" s="16" t="s">
        <v>28</v>
      </c>
      <c r="C149" s="39"/>
      <c r="D149" s="80" t="s">
        <v>377</v>
      </c>
      <c r="E149" s="81"/>
      <c r="F149" s="81"/>
      <c r="G149" s="95" t="s">
        <v>617</v>
      </c>
      <c r="H149" s="89" t="s">
        <v>596</v>
      </c>
      <c r="I149" s="16" t="s">
        <v>14</v>
      </c>
      <c r="J149" s="22">
        <v>1024</v>
      </c>
      <c r="K149" s="19"/>
      <c r="L149" s="49"/>
      <c r="M149" s="21" t="s">
        <v>380</v>
      </c>
      <c r="N149" s="21" t="s">
        <v>511</v>
      </c>
      <c r="O149" s="16" t="s">
        <v>474</v>
      </c>
      <c r="P149" s="16"/>
      <c r="Q149" s="16" t="s">
        <v>1058</v>
      </c>
      <c r="R149" s="21"/>
    </row>
    <row r="150" spans="1:18" ht="57" x14ac:dyDescent="0.25">
      <c r="A150" s="29" t="s">
        <v>375</v>
      </c>
      <c r="B150" s="16" t="s">
        <v>28</v>
      </c>
      <c r="C150" s="33"/>
      <c r="D150" s="80" t="s">
        <v>378</v>
      </c>
      <c r="E150" s="81"/>
      <c r="F150" s="81"/>
      <c r="G150" s="95" t="s">
        <v>617</v>
      </c>
      <c r="H150" s="89" t="s">
        <v>597</v>
      </c>
      <c r="I150" s="16" t="s">
        <v>23</v>
      </c>
      <c r="J150" s="22">
        <v>3</v>
      </c>
      <c r="K150" s="22" t="s">
        <v>749</v>
      </c>
      <c r="L150" s="32"/>
      <c r="M150" s="21" t="s">
        <v>381</v>
      </c>
      <c r="N150" s="21" t="s">
        <v>907</v>
      </c>
      <c r="O150" s="16" t="s">
        <v>1046</v>
      </c>
      <c r="P150" s="16"/>
      <c r="Q150" s="16" t="s">
        <v>1058</v>
      </c>
      <c r="R150" s="21"/>
    </row>
    <row r="151" spans="1:18" ht="28.5" x14ac:dyDescent="0.25">
      <c r="A151" s="17" t="s">
        <v>181</v>
      </c>
      <c r="B151" s="16" t="s">
        <v>11</v>
      </c>
      <c r="C151" s="75" t="s">
        <v>182</v>
      </c>
      <c r="D151" s="50"/>
      <c r="E151" s="50"/>
      <c r="F151" s="50"/>
      <c r="G151" s="95" t="s">
        <v>617</v>
      </c>
      <c r="H151" s="89" t="s">
        <v>693</v>
      </c>
      <c r="I151" s="140"/>
      <c r="J151" s="109"/>
      <c r="K151" s="136"/>
      <c r="L151" s="109"/>
      <c r="M151" s="122" t="s">
        <v>908</v>
      </c>
      <c r="N151" s="132" t="s">
        <v>511</v>
      </c>
      <c r="O151" s="134"/>
      <c r="P151" s="134"/>
      <c r="Q151" s="134"/>
      <c r="R151" s="109"/>
    </row>
    <row r="152" spans="1:18" ht="28.5" x14ac:dyDescent="0.25">
      <c r="A152" s="29" t="s">
        <v>382</v>
      </c>
      <c r="B152" s="16" t="s">
        <v>11</v>
      </c>
      <c r="C152" s="69"/>
      <c r="D152" s="26" t="s">
        <v>385</v>
      </c>
      <c r="E152" s="26"/>
      <c r="F152" s="26"/>
      <c r="G152" s="95" t="s">
        <v>617</v>
      </c>
      <c r="H152" s="89" t="s">
        <v>598</v>
      </c>
      <c r="I152" s="16" t="s">
        <v>258</v>
      </c>
      <c r="J152" s="22">
        <v>19.2</v>
      </c>
      <c r="K152" s="19"/>
      <c r="L152" s="32"/>
      <c r="M152" s="21" t="s">
        <v>909</v>
      </c>
      <c r="N152" s="21" t="s">
        <v>511</v>
      </c>
      <c r="O152" s="16" t="s">
        <v>480</v>
      </c>
      <c r="P152" s="16"/>
      <c r="Q152" s="16" t="s">
        <v>1049</v>
      </c>
      <c r="R152" s="21"/>
    </row>
    <row r="153" spans="1:18" ht="42.75" x14ac:dyDescent="0.25">
      <c r="A153" s="29" t="s">
        <v>383</v>
      </c>
      <c r="B153" s="16" t="s">
        <v>28</v>
      </c>
      <c r="C153" s="69"/>
      <c r="D153" s="26" t="s">
        <v>387</v>
      </c>
      <c r="E153" s="31"/>
      <c r="F153" s="31"/>
      <c r="G153" s="95" t="s">
        <v>617</v>
      </c>
      <c r="H153" s="89" t="s">
        <v>599</v>
      </c>
      <c r="I153" s="16" t="s">
        <v>258</v>
      </c>
      <c r="J153" s="22">
        <v>19.2</v>
      </c>
      <c r="K153" s="19"/>
      <c r="L153" s="32"/>
      <c r="M153" s="21" t="s">
        <v>910</v>
      </c>
      <c r="N153" s="21" t="s">
        <v>911</v>
      </c>
      <c r="O153" s="16" t="s">
        <v>480</v>
      </c>
      <c r="P153" s="16"/>
      <c r="Q153" s="16" t="s">
        <v>676</v>
      </c>
      <c r="R153" s="21"/>
    </row>
    <row r="154" spans="1:18" ht="42.75" x14ac:dyDescent="0.25">
      <c r="A154" s="29" t="s">
        <v>384</v>
      </c>
      <c r="B154" s="16" t="s">
        <v>28</v>
      </c>
      <c r="C154" s="69"/>
      <c r="D154" s="26" t="s">
        <v>388</v>
      </c>
      <c r="E154" s="31"/>
      <c r="F154" s="31"/>
      <c r="G154" s="95" t="s">
        <v>617</v>
      </c>
      <c r="H154" s="89" t="s">
        <v>600</v>
      </c>
      <c r="I154" s="16" t="s">
        <v>258</v>
      </c>
      <c r="J154" s="22">
        <v>19.2</v>
      </c>
      <c r="K154" s="19"/>
      <c r="L154" s="32"/>
      <c r="M154" s="21" t="s">
        <v>386</v>
      </c>
      <c r="N154" s="21" t="s">
        <v>912</v>
      </c>
      <c r="O154" s="16" t="s">
        <v>480</v>
      </c>
      <c r="P154" s="16"/>
      <c r="Q154" s="16" t="s">
        <v>677</v>
      </c>
      <c r="R154" s="21"/>
    </row>
    <row r="155" spans="1:18" ht="57" x14ac:dyDescent="0.25">
      <c r="A155" s="29" t="s">
        <v>183</v>
      </c>
      <c r="B155" s="16" t="s">
        <v>11</v>
      </c>
      <c r="C155" s="25"/>
      <c r="D155" s="26" t="s">
        <v>184</v>
      </c>
      <c r="E155" s="27"/>
      <c r="F155" s="27"/>
      <c r="G155" s="95" t="s">
        <v>617</v>
      </c>
      <c r="H155" s="89" t="s">
        <v>601</v>
      </c>
      <c r="I155" s="16" t="s">
        <v>258</v>
      </c>
      <c r="J155" s="22">
        <v>19.2</v>
      </c>
      <c r="K155" s="19"/>
      <c r="L155" s="49"/>
      <c r="M155" s="21" t="s">
        <v>185</v>
      </c>
      <c r="N155" s="21" t="s">
        <v>913</v>
      </c>
      <c r="O155" s="16" t="s">
        <v>495</v>
      </c>
      <c r="P155" s="16"/>
      <c r="Q155" s="16" t="s">
        <v>1050</v>
      </c>
      <c r="R155" s="21"/>
    </row>
    <row r="156" spans="1:18" ht="42.75" x14ac:dyDescent="0.25">
      <c r="A156" s="29" t="s">
        <v>186</v>
      </c>
      <c r="B156" s="16" t="s">
        <v>28</v>
      </c>
      <c r="C156" s="25"/>
      <c r="D156" s="26" t="s">
        <v>187</v>
      </c>
      <c r="E156" s="27"/>
      <c r="F156" s="27"/>
      <c r="G156" s="95" t="s">
        <v>617</v>
      </c>
      <c r="H156" s="89" t="s">
        <v>602</v>
      </c>
      <c r="I156" s="16" t="s">
        <v>258</v>
      </c>
      <c r="J156" s="22">
        <v>19.2</v>
      </c>
      <c r="K156" s="19"/>
      <c r="L156" s="49"/>
      <c r="M156" s="21" t="s">
        <v>188</v>
      </c>
      <c r="N156" s="21" t="s">
        <v>914</v>
      </c>
      <c r="O156" s="16" t="s">
        <v>1075</v>
      </c>
      <c r="P156" s="16"/>
      <c r="Q156" s="16" t="s">
        <v>678</v>
      </c>
      <c r="R156" s="21"/>
    </row>
    <row r="157" spans="1:18" ht="114" x14ac:dyDescent="0.25">
      <c r="A157" s="29" t="s">
        <v>389</v>
      </c>
      <c r="B157" s="16" t="s">
        <v>28</v>
      </c>
      <c r="C157" s="25"/>
      <c r="D157" s="26" t="s">
        <v>390</v>
      </c>
      <c r="E157" s="27"/>
      <c r="F157" s="27"/>
      <c r="G157" s="95" t="s">
        <v>617</v>
      </c>
      <c r="H157" s="89" t="s">
        <v>602</v>
      </c>
      <c r="I157" s="16" t="s">
        <v>258</v>
      </c>
      <c r="J157" s="22">
        <v>19.2</v>
      </c>
      <c r="K157" s="19"/>
      <c r="L157" s="49"/>
      <c r="M157" s="21" t="s">
        <v>915</v>
      </c>
      <c r="N157" s="21" t="s">
        <v>916</v>
      </c>
      <c r="O157" s="16" t="s">
        <v>1076</v>
      </c>
      <c r="P157" s="16"/>
      <c r="Q157" s="16" t="s">
        <v>665</v>
      </c>
      <c r="R157" s="21"/>
    </row>
    <row r="158" spans="1:18" ht="71.25" x14ac:dyDescent="0.25">
      <c r="A158" s="29" t="s">
        <v>189</v>
      </c>
      <c r="B158" s="16" t="s">
        <v>11</v>
      </c>
      <c r="C158" s="25"/>
      <c r="D158" s="26" t="s">
        <v>190</v>
      </c>
      <c r="E158" s="27"/>
      <c r="F158" s="27"/>
      <c r="G158" s="95" t="s">
        <v>617</v>
      </c>
      <c r="H158" s="89" t="s">
        <v>603</v>
      </c>
      <c r="I158" s="16" t="s">
        <v>258</v>
      </c>
      <c r="J158" s="22">
        <v>19.2</v>
      </c>
      <c r="K158" s="19"/>
      <c r="L158" s="32"/>
      <c r="M158" s="21" t="s">
        <v>190</v>
      </c>
      <c r="N158" s="21" t="s">
        <v>917</v>
      </c>
      <c r="O158" s="16" t="s">
        <v>480</v>
      </c>
      <c r="P158" s="16"/>
      <c r="Q158" s="16" t="s">
        <v>1051</v>
      </c>
      <c r="R158" s="21"/>
    </row>
    <row r="159" spans="1:18" ht="28.5" x14ac:dyDescent="0.25">
      <c r="A159" s="29" t="s">
        <v>391</v>
      </c>
      <c r="B159" s="16" t="s">
        <v>28</v>
      </c>
      <c r="C159" s="25"/>
      <c r="D159" s="26" t="s">
        <v>394</v>
      </c>
      <c r="E159" s="31"/>
      <c r="F159" s="27"/>
      <c r="G159" s="95" t="s">
        <v>617</v>
      </c>
      <c r="H159" s="89" t="s">
        <v>604</v>
      </c>
      <c r="I159" s="16" t="s">
        <v>258</v>
      </c>
      <c r="J159" s="22">
        <v>19.2</v>
      </c>
      <c r="K159" s="19"/>
      <c r="L159" s="32"/>
      <c r="M159" s="21" t="s">
        <v>918</v>
      </c>
      <c r="N159" s="21" t="s">
        <v>919</v>
      </c>
      <c r="O159" s="16" t="s">
        <v>480</v>
      </c>
      <c r="P159" s="16"/>
      <c r="Q159" s="16"/>
      <c r="R159" s="21"/>
    </row>
    <row r="160" spans="1:18" ht="28.5" x14ac:dyDescent="0.25">
      <c r="A160" s="29" t="s">
        <v>392</v>
      </c>
      <c r="B160" s="16" t="s">
        <v>28</v>
      </c>
      <c r="C160" s="25"/>
      <c r="D160" s="26" t="s">
        <v>395</v>
      </c>
      <c r="E160" s="31"/>
      <c r="F160" s="27"/>
      <c r="G160" s="95" t="s">
        <v>617</v>
      </c>
      <c r="H160" s="89" t="s">
        <v>605</v>
      </c>
      <c r="I160" s="16" t="s">
        <v>258</v>
      </c>
      <c r="J160" s="22">
        <v>19.2</v>
      </c>
      <c r="K160" s="19"/>
      <c r="L160" s="32"/>
      <c r="M160" s="21" t="s">
        <v>920</v>
      </c>
      <c r="N160" s="21" t="s">
        <v>511</v>
      </c>
      <c r="O160" s="16" t="s">
        <v>480</v>
      </c>
      <c r="P160" s="16"/>
      <c r="Q160" s="16"/>
      <c r="R160" s="21"/>
    </row>
    <row r="161" spans="1:18" ht="71.25" x14ac:dyDescent="0.25">
      <c r="A161" s="29" t="s">
        <v>393</v>
      </c>
      <c r="B161" s="16" t="s">
        <v>11</v>
      </c>
      <c r="C161" s="33"/>
      <c r="D161" s="26" t="s">
        <v>396</v>
      </c>
      <c r="E161" s="31"/>
      <c r="F161" s="27"/>
      <c r="G161" s="95" t="s">
        <v>617</v>
      </c>
      <c r="H161" s="89" t="s">
        <v>606</v>
      </c>
      <c r="I161" s="16" t="s">
        <v>258</v>
      </c>
      <c r="J161" s="22">
        <v>19.2</v>
      </c>
      <c r="K161" s="19"/>
      <c r="L161" s="32"/>
      <c r="M161" s="21" t="s">
        <v>921</v>
      </c>
      <c r="N161" s="21" t="s">
        <v>922</v>
      </c>
      <c r="O161" s="16" t="s">
        <v>750</v>
      </c>
      <c r="P161" s="16"/>
      <c r="Q161" s="16" t="s">
        <v>1052</v>
      </c>
      <c r="R161" s="21"/>
    </row>
    <row r="162" spans="1:18" ht="28.5" x14ac:dyDescent="0.25">
      <c r="A162" s="17" t="s">
        <v>192</v>
      </c>
      <c r="B162" s="16" t="s">
        <v>191</v>
      </c>
      <c r="C162" s="75" t="s">
        <v>193</v>
      </c>
      <c r="D162" s="50"/>
      <c r="E162" s="50"/>
      <c r="F162" s="50"/>
      <c r="G162" s="95" t="s">
        <v>617</v>
      </c>
      <c r="H162" s="89" t="s">
        <v>625</v>
      </c>
      <c r="I162" s="140"/>
      <c r="J162" s="109"/>
      <c r="K162" s="136"/>
      <c r="L162" s="109"/>
      <c r="M162" s="122" t="s">
        <v>923</v>
      </c>
      <c r="N162" s="132" t="s">
        <v>511</v>
      </c>
      <c r="O162" s="134" t="s">
        <v>630</v>
      </c>
      <c r="P162" s="134"/>
      <c r="Q162" s="134" t="s">
        <v>679</v>
      </c>
      <c r="R162" s="109"/>
    </row>
    <row r="163" spans="1:18" ht="57" x14ac:dyDescent="0.25">
      <c r="A163" s="29" t="s">
        <v>194</v>
      </c>
      <c r="B163" s="16" t="s">
        <v>11</v>
      </c>
      <c r="C163" s="25"/>
      <c r="D163" s="26" t="s">
        <v>195</v>
      </c>
      <c r="E163" s="26"/>
      <c r="F163" s="27"/>
      <c r="G163" s="95" t="s">
        <v>617</v>
      </c>
      <c r="H163" s="89" t="s">
        <v>607</v>
      </c>
      <c r="I163" s="16" t="s">
        <v>258</v>
      </c>
      <c r="J163" s="22">
        <v>19.2</v>
      </c>
      <c r="K163" s="19"/>
      <c r="L163" s="32"/>
      <c r="M163" s="21" t="s">
        <v>924</v>
      </c>
      <c r="N163" s="21" t="s">
        <v>925</v>
      </c>
      <c r="O163" s="16" t="s">
        <v>495</v>
      </c>
      <c r="P163" s="16"/>
      <c r="Q163" s="16" t="s">
        <v>659</v>
      </c>
      <c r="R163" s="21"/>
    </row>
    <row r="164" spans="1:18" ht="28.5" x14ac:dyDescent="0.25">
      <c r="A164" s="29" t="s">
        <v>196</v>
      </c>
      <c r="B164" s="16" t="s">
        <v>11</v>
      </c>
      <c r="C164" s="25"/>
      <c r="D164" s="26" t="s">
        <v>197</v>
      </c>
      <c r="E164" s="26"/>
      <c r="F164" s="27"/>
      <c r="G164" s="95" t="s">
        <v>617</v>
      </c>
      <c r="H164" s="89" t="s">
        <v>608</v>
      </c>
      <c r="I164" s="16" t="s">
        <v>258</v>
      </c>
      <c r="J164" s="22">
        <v>19.2</v>
      </c>
      <c r="K164" s="19"/>
      <c r="L164" s="32"/>
      <c r="M164" s="21" t="s">
        <v>198</v>
      </c>
      <c r="N164" s="21" t="s">
        <v>926</v>
      </c>
      <c r="O164" s="16" t="s">
        <v>1028</v>
      </c>
      <c r="P164" s="16"/>
      <c r="Q164" s="16" t="s">
        <v>1053</v>
      </c>
      <c r="R164" s="21"/>
    </row>
    <row r="165" spans="1:18" ht="142.5" x14ac:dyDescent="0.25">
      <c r="A165" s="29" t="s">
        <v>199</v>
      </c>
      <c r="B165" s="16" t="s">
        <v>11</v>
      </c>
      <c r="C165" s="25"/>
      <c r="D165" s="26" t="s">
        <v>200</v>
      </c>
      <c r="E165" s="26"/>
      <c r="F165" s="27"/>
      <c r="G165" s="95" t="s">
        <v>617</v>
      </c>
      <c r="H165" s="89" t="s">
        <v>609</v>
      </c>
      <c r="I165" s="23" t="s">
        <v>23</v>
      </c>
      <c r="J165" s="22">
        <v>2</v>
      </c>
      <c r="K165" s="88" t="s">
        <v>467</v>
      </c>
      <c r="L165" s="32"/>
      <c r="M165" s="21" t="s">
        <v>927</v>
      </c>
      <c r="N165" s="21" t="s">
        <v>902</v>
      </c>
      <c r="O165" s="16" t="s">
        <v>1035</v>
      </c>
      <c r="P165" s="16"/>
      <c r="Q165" s="16" t="s">
        <v>660</v>
      </c>
      <c r="R165" s="21"/>
    </row>
    <row r="166" spans="1:18" ht="28.5" x14ac:dyDescent="0.25">
      <c r="A166" s="29" t="s">
        <v>201</v>
      </c>
      <c r="B166" s="16" t="s">
        <v>28</v>
      </c>
      <c r="C166" s="25"/>
      <c r="D166" s="26" t="s">
        <v>202</v>
      </c>
      <c r="E166" s="31"/>
      <c r="F166" s="27"/>
      <c r="G166" s="95" t="s">
        <v>617</v>
      </c>
      <c r="H166" s="89" t="s">
        <v>610</v>
      </c>
      <c r="I166" s="23" t="s">
        <v>203</v>
      </c>
      <c r="J166" s="22"/>
      <c r="K166" s="19"/>
      <c r="L166" s="21"/>
      <c r="M166" s="21" t="s">
        <v>204</v>
      </c>
      <c r="N166" s="21" t="s">
        <v>928</v>
      </c>
      <c r="O166" s="16" t="s">
        <v>1084</v>
      </c>
      <c r="P166" s="16"/>
      <c r="Q166" s="16" t="s">
        <v>661</v>
      </c>
      <c r="R166" s="21"/>
    </row>
    <row r="167" spans="1:18" ht="28.5" x14ac:dyDescent="0.25">
      <c r="A167" s="29" t="s">
        <v>205</v>
      </c>
      <c r="B167" s="16" t="s">
        <v>28</v>
      </c>
      <c r="C167" s="25"/>
      <c r="D167" s="26" t="s">
        <v>206</v>
      </c>
      <c r="E167" s="26"/>
      <c r="F167" s="27"/>
      <c r="G167" s="95" t="s">
        <v>617</v>
      </c>
      <c r="H167" s="89" t="s">
        <v>611</v>
      </c>
      <c r="I167" s="23" t="s">
        <v>14</v>
      </c>
      <c r="J167" s="22">
        <v>1024</v>
      </c>
      <c r="K167" s="19"/>
      <c r="L167" s="49"/>
      <c r="M167" s="21" t="s">
        <v>929</v>
      </c>
      <c r="N167" s="21" t="s">
        <v>930</v>
      </c>
      <c r="O167" s="16" t="s">
        <v>492</v>
      </c>
      <c r="P167" s="16"/>
      <c r="Q167" s="16"/>
      <c r="R167" s="21"/>
    </row>
    <row r="168" spans="1:18" ht="28.5" x14ac:dyDescent="0.25">
      <c r="A168" s="29" t="s">
        <v>207</v>
      </c>
      <c r="B168" s="16" t="s">
        <v>28</v>
      </c>
      <c r="C168" s="25"/>
      <c r="D168" s="26" t="s">
        <v>208</v>
      </c>
      <c r="E168" s="26"/>
      <c r="F168" s="27"/>
      <c r="G168" s="95" t="s">
        <v>617</v>
      </c>
      <c r="H168" s="89" t="s">
        <v>612</v>
      </c>
      <c r="I168" s="23" t="s">
        <v>23</v>
      </c>
      <c r="J168" s="22">
        <v>30</v>
      </c>
      <c r="K168" s="22" t="s">
        <v>752</v>
      </c>
      <c r="L168" s="32"/>
      <c r="M168" s="21" t="s">
        <v>931</v>
      </c>
      <c r="N168" s="21" t="s">
        <v>932</v>
      </c>
      <c r="O168" s="16" t="s">
        <v>491</v>
      </c>
      <c r="P168" s="16"/>
      <c r="Q168" s="16"/>
      <c r="R168" s="21"/>
    </row>
    <row r="169" spans="1:18" ht="128.25" x14ac:dyDescent="0.25">
      <c r="A169" s="17" t="s">
        <v>397</v>
      </c>
      <c r="B169" s="16" t="s">
        <v>33</v>
      </c>
      <c r="C169" s="75" t="s">
        <v>398</v>
      </c>
      <c r="D169" s="50"/>
      <c r="E169" s="50"/>
      <c r="F169" s="50"/>
      <c r="G169" s="95" t="s">
        <v>617</v>
      </c>
      <c r="H169" s="89" t="s">
        <v>613</v>
      </c>
      <c r="I169" s="140"/>
      <c r="J169" s="109"/>
      <c r="K169" s="136"/>
      <c r="L169" s="109"/>
      <c r="M169" s="122" t="s">
        <v>933</v>
      </c>
      <c r="N169" s="132" t="s">
        <v>934</v>
      </c>
      <c r="O169" s="134"/>
      <c r="P169" s="134"/>
      <c r="Q169" s="134"/>
      <c r="R169" s="109"/>
    </row>
    <row r="170" spans="1:18" ht="57" x14ac:dyDescent="0.25">
      <c r="A170" s="29" t="s">
        <v>399</v>
      </c>
      <c r="B170" s="16" t="s">
        <v>11</v>
      </c>
      <c r="C170" s="25"/>
      <c r="D170" s="26" t="s">
        <v>407</v>
      </c>
      <c r="E170" s="26"/>
      <c r="F170" s="27"/>
      <c r="G170" s="95" t="s">
        <v>617</v>
      </c>
      <c r="H170" s="89" t="s">
        <v>509</v>
      </c>
      <c r="I170" s="23" t="s">
        <v>270</v>
      </c>
      <c r="J170" s="22">
        <v>50</v>
      </c>
      <c r="K170" s="19"/>
      <c r="L170" s="49"/>
      <c r="M170" s="21" t="s">
        <v>403</v>
      </c>
      <c r="N170" s="21" t="s">
        <v>511</v>
      </c>
      <c r="O170" s="16" t="s">
        <v>751</v>
      </c>
      <c r="P170" s="16"/>
      <c r="Q170" s="16" t="s">
        <v>664</v>
      </c>
      <c r="R170" s="21"/>
    </row>
    <row r="171" spans="1:18" ht="28.5" x14ac:dyDescent="0.25">
      <c r="A171" s="29" t="s">
        <v>400</v>
      </c>
      <c r="B171" s="16" t="s">
        <v>28</v>
      </c>
      <c r="C171" s="25"/>
      <c r="D171" s="26" t="s">
        <v>404</v>
      </c>
      <c r="E171" s="26"/>
      <c r="F171" s="27"/>
      <c r="G171" s="95" t="s">
        <v>617</v>
      </c>
      <c r="H171" s="89" t="s">
        <v>614</v>
      </c>
      <c r="I171" s="23" t="s">
        <v>14</v>
      </c>
      <c r="J171" s="22">
        <v>100</v>
      </c>
      <c r="K171" s="19"/>
      <c r="L171" s="49"/>
      <c r="M171" s="21" t="s">
        <v>935</v>
      </c>
      <c r="N171" s="21" t="s">
        <v>936</v>
      </c>
      <c r="O171" s="16"/>
      <c r="P171" s="16"/>
      <c r="Q171" s="16"/>
      <c r="R171" s="21"/>
    </row>
    <row r="172" spans="1:18" ht="71.25" x14ac:dyDescent="0.25">
      <c r="A172" s="29" t="s">
        <v>401</v>
      </c>
      <c r="B172" s="16" t="s">
        <v>28</v>
      </c>
      <c r="C172" s="25"/>
      <c r="D172" s="26" t="s">
        <v>405</v>
      </c>
      <c r="E172" s="31"/>
      <c r="F172" s="27"/>
      <c r="G172" s="95" t="s">
        <v>617</v>
      </c>
      <c r="H172" s="89" t="s">
        <v>615</v>
      </c>
      <c r="I172" s="23" t="s">
        <v>14</v>
      </c>
      <c r="J172" s="22">
        <v>100</v>
      </c>
      <c r="K172" s="19"/>
      <c r="L172" s="49"/>
      <c r="M172" s="21" t="s">
        <v>937</v>
      </c>
      <c r="N172" s="21" t="s">
        <v>938</v>
      </c>
      <c r="O172" s="16"/>
      <c r="P172" s="16"/>
      <c r="Q172" s="16"/>
      <c r="R172" s="21"/>
    </row>
    <row r="173" spans="1:18" ht="42.75" x14ac:dyDescent="0.25">
      <c r="A173" s="29" t="s">
        <v>402</v>
      </c>
      <c r="B173" s="16" t="s">
        <v>28</v>
      </c>
      <c r="C173" s="25"/>
      <c r="D173" s="26" t="s">
        <v>406</v>
      </c>
      <c r="E173" s="31"/>
      <c r="F173" s="27"/>
      <c r="G173" s="95" t="s">
        <v>617</v>
      </c>
      <c r="H173" s="89" t="s">
        <v>616</v>
      </c>
      <c r="I173" s="23" t="s">
        <v>410</v>
      </c>
      <c r="J173" s="22"/>
      <c r="K173" s="19"/>
      <c r="L173" s="49"/>
      <c r="M173" s="21" t="s">
        <v>939</v>
      </c>
      <c r="N173" s="21" t="s">
        <v>940</v>
      </c>
      <c r="O173" s="16" t="s">
        <v>482</v>
      </c>
      <c r="P173" s="16"/>
      <c r="Q173" s="16"/>
      <c r="R173" s="21"/>
    </row>
    <row r="174" spans="1:18" ht="114" x14ac:dyDescent="0.25">
      <c r="A174" s="29" t="s">
        <v>1026</v>
      </c>
      <c r="B174" s="16" t="s">
        <v>11</v>
      </c>
      <c r="C174" s="25"/>
      <c r="D174" s="26" t="s">
        <v>408</v>
      </c>
      <c r="E174" s="31"/>
      <c r="F174" s="27"/>
      <c r="G174" s="95" t="s">
        <v>617</v>
      </c>
      <c r="H174" s="89" t="s">
        <v>616</v>
      </c>
      <c r="I174" s="23" t="s">
        <v>410</v>
      </c>
      <c r="J174" s="22"/>
      <c r="K174" s="19"/>
      <c r="L174" s="49"/>
      <c r="M174" s="21" t="s">
        <v>941</v>
      </c>
      <c r="N174" s="21" t="s">
        <v>942</v>
      </c>
      <c r="O174" s="16" t="s">
        <v>482</v>
      </c>
      <c r="P174" s="16"/>
      <c r="Q174" s="16"/>
      <c r="R174" s="21"/>
    </row>
    <row r="175" spans="1:18" ht="42.75" x14ac:dyDescent="0.25">
      <c r="A175" s="29" t="s">
        <v>1027</v>
      </c>
      <c r="B175" s="16" t="s">
        <v>11</v>
      </c>
      <c r="C175" s="25"/>
      <c r="D175" s="26" t="s">
        <v>409</v>
      </c>
      <c r="E175" s="31"/>
      <c r="F175" s="27"/>
      <c r="G175" s="95" t="s">
        <v>617</v>
      </c>
      <c r="H175" s="89" t="s">
        <v>616</v>
      </c>
      <c r="I175" s="23" t="s">
        <v>410</v>
      </c>
      <c r="J175" s="22"/>
      <c r="K175" s="19"/>
      <c r="L175" s="49"/>
      <c r="M175" s="21" t="s">
        <v>943</v>
      </c>
      <c r="N175" s="21" t="s">
        <v>511</v>
      </c>
      <c r="O175" s="16" t="s">
        <v>482</v>
      </c>
      <c r="P175" s="16"/>
      <c r="Q175" s="16"/>
      <c r="R175" s="21"/>
    </row>
    <row r="176" spans="1:18" ht="28.5" x14ac:dyDescent="0.25">
      <c r="A176" s="17" t="s">
        <v>209</v>
      </c>
      <c r="B176" s="16" t="s">
        <v>191</v>
      </c>
      <c r="C176" s="24" t="s">
        <v>210</v>
      </c>
      <c r="D176" s="50"/>
      <c r="E176" s="50"/>
      <c r="F176" s="50"/>
      <c r="G176" s="95" t="s">
        <v>617</v>
      </c>
      <c r="H176" s="95" t="s">
        <v>695</v>
      </c>
      <c r="I176" s="140"/>
      <c r="J176" s="109"/>
      <c r="K176" s="136"/>
      <c r="L176" s="109"/>
      <c r="M176" s="122" t="s">
        <v>944</v>
      </c>
      <c r="N176" s="132" t="s">
        <v>511</v>
      </c>
      <c r="O176" s="134" t="s">
        <v>1036</v>
      </c>
      <c r="P176" s="134"/>
      <c r="Q176" s="134" t="s">
        <v>642</v>
      </c>
      <c r="R176" s="109"/>
    </row>
    <row r="177" spans="1:18" ht="28.5" x14ac:dyDescent="0.25">
      <c r="A177" s="29" t="s">
        <v>412</v>
      </c>
      <c r="B177" s="16" t="s">
        <v>11</v>
      </c>
      <c r="C177" s="76"/>
      <c r="D177" s="26" t="s">
        <v>413</v>
      </c>
      <c r="E177" s="31"/>
      <c r="F177" s="27"/>
      <c r="G177" s="95" t="s">
        <v>617</v>
      </c>
      <c r="H177" s="95" t="s">
        <v>696</v>
      </c>
      <c r="I177" s="23" t="s">
        <v>54</v>
      </c>
      <c r="J177" s="22"/>
      <c r="K177" s="19"/>
      <c r="L177" s="49"/>
      <c r="M177" s="21" t="s">
        <v>414</v>
      </c>
      <c r="N177" s="21" t="s">
        <v>511</v>
      </c>
      <c r="O177" s="16" t="s">
        <v>1004</v>
      </c>
      <c r="P177" s="16"/>
      <c r="Q177" s="16" t="s">
        <v>647</v>
      </c>
      <c r="R177" s="21"/>
    </row>
    <row r="178" spans="1:18" ht="28.5" x14ac:dyDescent="0.25">
      <c r="A178" s="29" t="s">
        <v>211</v>
      </c>
      <c r="B178" s="110" t="s">
        <v>33</v>
      </c>
      <c r="C178" s="51"/>
      <c r="D178" s="26" t="s">
        <v>212</v>
      </c>
      <c r="E178" s="31"/>
      <c r="F178" s="27"/>
      <c r="G178" s="95" t="s">
        <v>617</v>
      </c>
      <c r="H178" s="95" t="s">
        <v>697</v>
      </c>
      <c r="I178" s="23" t="s">
        <v>14</v>
      </c>
      <c r="J178" s="22">
        <v>1024</v>
      </c>
      <c r="K178" s="19"/>
      <c r="L178" s="49"/>
      <c r="M178" s="49" t="s">
        <v>945</v>
      </c>
      <c r="N178" s="49" t="s">
        <v>511</v>
      </c>
      <c r="O178" s="16" t="s">
        <v>1032</v>
      </c>
      <c r="P178" s="16"/>
      <c r="Q178" s="16"/>
      <c r="R178" s="21"/>
    </row>
    <row r="179" spans="1:18" ht="28.5" x14ac:dyDescent="0.25">
      <c r="A179" s="29" t="s">
        <v>415</v>
      </c>
      <c r="B179" s="16" t="s">
        <v>28</v>
      </c>
      <c r="C179" s="51"/>
      <c r="D179" s="26" t="s">
        <v>416</v>
      </c>
      <c r="E179" s="31"/>
      <c r="F179" s="27"/>
      <c r="G179" s="95" t="s">
        <v>617</v>
      </c>
      <c r="H179" s="95" t="s">
        <v>698</v>
      </c>
      <c r="I179" s="23" t="s">
        <v>54</v>
      </c>
      <c r="J179" s="22">
        <v>1024</v>
      </c>
      <c r="K179" s="19"/>
      <c r="L179" s="49"/>
      <c r="M179" s="21" t="s">
        <v>946</v>
      </c>
      <c r="N179" s="21" t="s">
        <v>417</v>
      </c>
      <c r="O179" s="90" t="s">
        <v>474</v>
      </c>
      <c r="P179" s="16"/>
      <c r="Q179" s="16"/>
      <c r="R179" s="21"/>
    </row>
    <row r="180" spans="1:18" ht="42.75" x14ac:dyDescent="0.25">
      <c r="A180" s="29" t="s">
        <v>1022</v>
      </c>
      <c r="B180" s="16" t="s">
        <v>28</v>
      </c>
      <c r="C180" s="51"/>
      <c r="D180" s="26" t="s">
        <v>411</v>
      </c>
      <c r="E180" s="31"/>
      <c r="F180" s="27"/>
      <c r="G180" s="95" t="s">
        <v>617</v>
      </c>
      <c r="H180" s="95" t="s">
        <v>741</v>
      </c>
      <c r="I180" s="23" t="s">
        <v>54</v>
      </c>
      <c r="J180" s="22"/>
      <c r="K180" s="22" t="s">
        <v>252</v>
      </c>
      <c r="L180" s="32"/>
      <c r="M180" s="21" t="s">
        <v>947</v>
      </c>
      <c r="N180" s="21" t="s">
        <v>948</v>
      </c>
      <c r="O180" s="16"/>
      <c r="P180" s="16"/>
      <c r="Q180" s="16"/>
      <c r="R180" s="21"/>
    </row>
    <row r="181" spans="1:18" ht="28.5" x14ac:dyDescent="0.25">
      <c r="A181" s="29" t="s">
        <v>213</v>
      </c>
      <c r="B181" s="16" t="s">
        <v>11</v>
      </c>
      <c r="C181" s="51"/>
      <c r="D181" s="26" t="s">
        <v>214</v>
      </c>
      <c r="E181" s="31"/>
      <c r="F181" s="27"/>
      <c r="G181" s="95" t="s">
        <v>617</v>
      </c>
      <c r="H181" s="95" t="s">
        <v>699</v>
      </c>
      <c r="I181" s="16" t="s">
        <v>256</v>
      </c>
      <c r="J181" s="22">
        <v>19.600000000000001</v>
      </c>
      <c r="K181" s="19"/>
      <c r="L181" s="49"/>
      <c r="M181" s="21" t="s">
        <v>949</v>
      </c>
      <c r="N181" s="21" t="s">
        <v>511</v>
      </c>
      <c r="O181" s="16" t="s">
        <v>1040</v>
      </c>
      <c r="P181" s="16"/>
      <c r="Q181" s="16" t="s">
        <v>648</v>
      </c>
      <c r="R181" s="21"/>
    </row>
    <row r="182" spans="1:18" ht="57" x14ac:dyDescent="0.25">
      <c r="A182" s="29" t="s">
        <v>419</v>
      </c>
      <c r="B182" s="16" t="s">
        <v>11</v>
      </c>
      <c r="C182" s="51"/>
      <c r="D182" s="26" t="s">
        <v>418</v>
      </c>
      <c r="E182" s="31"/>
      <c r="F182" s="27"/>
      <c r="G182" s="95" t="s">
        <v>617</v>
      </c>
      <c r="H182" s="95" t="s">
        <v>700</v>
      </c>
      <c r="I182" s="16" t="s">
        <v>23</v>
      </c>
      <c r="J182" s="22">
        <v>3</v>
      </c>
      <c r="K182" s="22" t="s">
        <v>752</v>
      </c>
      <c r="L182" s="32"/>
      <c r="M182" s="21" t="s">
        <v>950</v>
      </c>
      <c r="N182" s="21" t="s">
        <v>951</v>
      </c>
      <c r="O182" s="93"/>
      <c r="P182" s="93" t="s">
        <v>483</v>
      </c>
      <c r="Q182" s="93" t="s">
        <v>649</v>
      </c>
      <c r="R182" s="21"/>
    </row>
    <row r="183" spans="1:18" ht="42.75" x14ac:dyDescent="0.25">
      <c r="A183" s="29" t="s">
        <v>215</v>
      </c>
      <c r="B183" s="16" t="s">
        <v>11</v>
      </c>
      <c r="C183" s="25"/>
      <c r="D183" s="26" t="s">
        <v>216</v>
      </c>
      <c r="E183" s="31"/>
      <c r="F183" s="27"/>
      <c r="G183" s="95" t="s">
        <v>617</v>
      </c>
      <c r="H183" s="95" t="s">
        <v>701</v>
      </c>
      <c r="I183" s="16" t="s">
        <v>258</v>
      </c>
      <c r="J183" s="22">
        <v>19.600000000000001</v>
      </c>
      <c r="K183" s="19"/>
      <c r="L183" s="49"/>
      <c r="M183" s="21" t="s">
        <v>217</v>
      </c>
      <c r="N183" s="21" t="s">
        <v>952</v>
      </c>
      <c r="O183" s="16" t="s">
        <v>480</v>
      </c>
      <c r="P183" s="16"/>
      <c r="Q183" s="16" t="s">
        <v>650</v>
      </c>
      <c r="R183" s="21"/>
    </row>
    <row r="184" spans="1:18" ht="28.5" x14ac:dyDescent="0.25">
      <c r="A184" s="29" t="s">
        <v>420</v>
      </c>
      <c r="B184" s="16" t="s">
        <v>28</v>
      </c>
      <c r="C184" s="25"/>
      <c r="D184" s="42" t="s">
        <v>421</v>
      </c>
      <c r="E184" s="31"/>
      <c r="F184" s="27"/>
      <c r="G184" s="95" t="s">
        <v>617</v>
      </c>
      <c r="H184" s="95" t="s">
        <v>702</v>
      </c>
      <c r="I184" s="16" t="s">
        <v>270</v>
      </c>
      <c r="J184" s="22">
        <v>50</v>
      </c>
      <c r="K184" s="19"/>
      <c r="L184" s="49"/>
      <c r="M184" s="21" t="s">
        <v>953</v>
      </c>
      <c r="N184" s="21" t="s">
        <v>422</v>
      </c>
      <c r="O184" s="16"/>
      <c r="P184" s="16"/>
      <c r="Q184" s="16"/>
      <c r="R184" s="21"/>
    </row>
    <row r="185" spans="1:18" ht="28.5" x14ac:dyDescent="0.25">
      <c r="A185" s="29" t="s">
        <v>423</v>
      </c>
      <c r="B185" s="16" t="s">
        <v>28</v>
      </c>
      <c r="C185" s="25"/>
      <c r="D185" s="42" t="s">
        <v>424</v>
      </c>
      <c r="E185" s="31"/>
      <c r="F185" s="27"/>
      <c r="G185" s="95" t="s">
        <v>617</v>
      </c>
      <c r="H185" s="95" t="s">
        <v>703</v>
      </c>
      <c r="I185" s="16" t="s">
        <v>14</v>
      </c>
      <c r="J185" s="22">
        <v>50</v>
      </c>
      <c r="K185" s="19"/>
      <c r="L185" s="49"/>
      <c r="M185" s="21" t="s">
        <v>783</v>
      </c>
      <c r="N185" s="21" t="s">
        <v>954</v>
      </c>
      <c r="O185" s="16"/>
      <c r="P185" s="16"/>
      <c r="Q185" s="16"/>
      <c r="R185" s="21"/>
    </row>
    <row r="186" spans="1:18" ht="28.5" x14ac:dyDescent="0.25">
      <c r="A186" s="29" t="s">
        <v>218</v>
      </c>
      <c r="B186" s="16" t="s">
        <v>28</v>
      </c>
      <c r="C186" s="25"/>
      <c r="D186" s="42" t="s">
        <v>337</v>
      </c>
      <c r="E186" s="31"/>
      <c r="F186" s="27"/>
      <c r="G186" s="95" t="s">
        <v>617</v>
      </c>
      <c r="H186" s="95" t="s">
        <v>704</v>
      </c>
      <c r="I186" s="140"/>
      <c r="J186" s="109"/>
      <c r="K186" s="136"/>
      <c r="L186" s="109"/>
      <c r="M186" s="122" t="s">
        <v>955</v>
      </c>
      <c r="N186" s="132" t="s">
        <v>956</v>
      </c>
      <c r="O186" s="134" t="s">
        <v>1068</v>
      </c>
      <c r="P186" s="134"/>
      <c r="Q186" s="134"/>
      <c r="R186" s="109"/>
    </row>
    <row r="187" spans="1:18" ht="42.75" x14ac:dyDescent="0.25">
      <c r="A187" s="37" t="s">
        <v>219</v>
      </c>
      <c r="B187" s="16" t="s">
        <v>28</v>
      </c>
      <c r="C187" s="25"/>
      <c r="D187" s="43"/>
      <c r="E187" s="44" t="s">
        <v>220</v>
      </c>
      <c r="F187" s="44"/>
      <c r="G187" s="95" t="s">
        <v>617</v>
      </c>
      <c r="H187" s="95" t="s">
        <v>705</v>
      </c>
      <c r="I187" s="16" t="s">
        <v>18</v>
      </c>
      <c r="J187" s="41" t="s">
        <v>19</v>
      </c>
      <c r="K187" s="22" t="s">
        <v>629</v>
      </c>
      <c r="L187" s="49"/>
      <c r="M187" s="21" t="s">
        <v>957</v>
      </c>
      <c r="N187" s="21" t="s">
        <v>866</v>
      </c>
      <c r="O187" s="16" t="s">
        <v>1078</v>
      </c>
      <c r="P187" s="16"/>
      <c r="Q187" s="16" t="s">
        <v>681</v>
      </c>
      <c r="R187" s="21"/>
    </row>
    <row r="188" spans="1:18" ht="42.75" x14ac:dyDescent="0.25">
      <c r="A188" s="37" t="s">
        <v>221</v>
      </c>
      <c r="B188" s="16" t="s">
        <v>28</v>
      </c>
      <c r="C188" s="25"/>
      <c r="D188" s="43"/>
      <c r="E188" s="44" t="s">
        <v>222</v>
      </c>
      <c r="F188" s="44"/>
      <c r="G188" s="95" t="s">
        <v>617</v>
      </c>
      <c r="H188" s="95" t="s">
        <v>706</v>
      </c>
      <c r="I188" s="16" t="s">
        <v>18</v>
      </c>
      <c r="J188" s="41" t="s">
        <v>19</v>
      </c>
      <c r="K188" s="22" t="s">
        <v>629</v>
      </c>
      <c r="L188" s="49"/>
      <c r="M188" s="21" t="s">
        <v>223</v>
      </c>
      <c r="N188" s="21" t="s">
        <v>868</v>
      </c>
      <c r="O188" s="16" t="s">
        <v>1078</v>
      </c>
      <c r="P188" s="16"/>
      <c r="Q188" s="16" t="s">
        <v>1056</v>
      </c>
      <c r="R188" s="21"/>
    </row>
    <row r="189" spans="1:18" ht="28.5" x14ac:dyDescent="0.25">
      <c r="A189" s="29" t="s">
        <v>224</v>
      </c>
      <c r="B189" s="16" t="s">
        <v>33</v>
      </c>
      <c r="C189" s="25"/>
      <c r="D189" s="42" t="s">
        <v>338</v>
      </c>
      <c r="E189" s="31"/>
      <c r="F189" s="27"/>
      <c r="G189" s="95" t="s">
        <v>617</v>
      </c>
      <c r="H189" s="95" t="s">
        <v>707</v>
      </c>
      <c r="I189" s="140"/>
      <c r="J189" s="109"/>
      <c r="K189" s="136"/>
      <c r="L189" s="109"/>
      <c r="M189" s="122" t="s">
        <v>958</v>
      </c>
      <c r="N189" s="132" t="s">
        <v>511</v>
      </c>
      <c r="O189" s="134"/>
      <c r="P189" s="134"/>
      <c r="Q189" s="134"/>
      <c r="R189" s="109"/>
    </row>
    <row r="190" spans="1:18" ht="28.5" x14ac:dyDescent="0.25">
      <c r="A190" s="37" t="s">
        <v>225</v>
      </c>
      <c r="B190" s="16" t="s">
        <v>11</v>
      </c>
      <c r="C190" s="25"/>
      <c r="D190" s="43"/>
      <c r="E190" s="44" t="s">
        <v>226</v>
      </c>
      <c r="F190" s="44"/>
      <c r="G190" s="95" t="s">
        <v>617</v>
      </c>
      <c r="H190" s="95" t="s">
        <v>708</v>
      </c>
      <c r="I190" s="23" t="s">
        <v>258</v>
      </c>
      <c r="J190" s="22">
        <v>19.600000000000001</v>
      </c>
      <c r="K190" s="19"/>
      <c r="L190" s="49"/>
      <c r="M190" s="21" t="s">
        <v>427</v>
      </c>
      <c r="N190" s="21" t="s">
        <v>511</v>
      </c>
      <c r="O190" s="16" t="s">
        <v>480</v>
      </c>
      <c r="P190" s="16"/>
      <c r="Q190" s="16" t="s">
        <v>657</v>
      </c>
      <c r="R190" s="21"/>
    </row>
    <row r="191" spans="1:18" ht="57" x14ac:dyDescent="0.25">
      <c r="A191" s="37" t="s">
        <v>425</v>
      </c>
      <c r="B191" s="16" t="s">
        <v>28</v>
      </c>
      <c r="C191" s="25"/>
      <c r="D191" s="43"/>
      <c r="E191" s="44" t="s">
        <v>426</v>
      </c>
      <c r="F191" s="44"/>
      <c r="G191" s="95" t="s">
        <v>617</v>
      </c>
      <c r="H191" s="95" t="s">
        <v>709</v>
      </c>
      <c r="I191" s="23" t="s">
        <v>258</v>
      </c>
      <c r="J191" s="22">
        <v>19.600000000000001</v>
      </c>
      <c r="K191" s="19"/>
      <c r="L191" s="49"/>
      <c r="M191" s="21" t="s">
        <v>959</v>
      </c>
      <c r="N191" s="21" t="s">
        <v>511</v>
      </c>
      <c r="O191" s="16" t="s">
        <v>480</v>
      </c>
      <c r="P191" s="16"/>
      <c r="Q191" s="16"/>
      <c r="R191" s="21"/>
    </row>
    <row r="192" spans="1:18" ht="57" x14ac:dyDescent="0.25">
      <c r="A192" s="37" t="s">
        <v>428</v>
      </c>
      <c r="B192" s="16" t="s">
        <v>28</v>
      </c>
      <c r="C192" s="25"/>
      <c r="D192" s="43"/>
      <c r="E192" s="45" t="s">
        <v>431</v>
      </c>
      <c r="F192" s="44"/>
      <c r="G192" s="95" t="s">
        <v>617</v>
      </c>
      <c r="H192" s="95" t="s">
        <v>710</v>
      </c>
      <c r="I192" s="23" t="s">
        <v>203</v>
      </c>
      <c r="J192" s="22"/>
      <c r="K192" s="19"/>
      <c r="L192" s="49"/>
      <c r="M192" s="21" t="s">
        <v>960</v>
      </c>
      <c r="N192" s="21" t="s">
        <v>511</v>
      </c>
      <c r="O192" s="16"/>
      <c r="P192" s="16"/>
      <c r="Q192" s="16"/>
      <c r="R192" s="21"/>
    </row>
    <row r="193" spans="1:18" ht="57" x14ac:dyDescent="0.25">
      <c r="A193" s="37" t="s">
        <v>429</v>
      </c>
      <c r="B193" s="16" t="s">
        <v>28</v>
      </c>
      <c r="C193" s="25"/>
      <c r="D193" s="43"/>
      <c r="E193" s="45" t="s">
        <v>432</v>
      </c>
      <c r="F193" s="44"/>
      <c r="G193" s="95" t="s">
        <v>617</v>
      </c>
      <c r="H193" s="95" t="s">
        <v>711</v>
      </c>
      <c r="I193" s="23" t="s">
        <v>14</v>
      </c>
      <c r="J193" s="22">
        <v>1024</v>
      </c>
      <c r="K193" s="19"/>
      <c r="L193" s="49"/>
      <c r="M193" s="21" t="s">
        <v>961</v>
      </c>
      <c r="N193" s="21" t="s">
        <v>511</v>
      </c>
      <c r="O193" s="16" t="s">
        <v>474</v>
      </c>
      <c r="P193" s="16"/>
      <c r="Q193" s="16" t="s">
        <v>1059</v>
      </c>
      <c r="R193" s="21"/>
    </row>
    <row r="194" spans="1:18" ht="57" x14ac:dyDescent="0.25">
      <c r="A194" s="37" t="s">
        <v>430</v>
      </c>
      <c r="B194" s="16" t="s">
        <v>28</v>
      </c>
      <c r="C194" s="25"/>
      <c r="D194" s="43"/>
      <c r="E194" s="45" t="s">
        <v>433</v>
      </c>
      <c r="F194" s="44"/>
      <c r="G194" s="95" t="s">
        <v>617</v>
      </c>
      <c r="H194" s="95" t="s">
        <v>712</v>
      </c>
      <c r="I194" s="23" t="s">
        <v>23</v>
      </c>
      <c r="J194" s="22">
        <v>4</v>
      </c>
      <c r="K194" s="22" t="s">
        <v>249</v>
      </c>
      <c r="L194" s="32"/>
      <c r="M194" s="21" t="s">
        <v>962</v>
      </c>
      <c r="N194" s="21" t="s">
        <v>963</v>
      </c>
      <c r="O194" s="16"/>
      <c r="P194" s="16"/>
      <c r="Q194" s="16" t="s">
        <v>1059</v>
      </c>
      <c r="R194" s="21"/>
    </row>
    <row r="195" spans="1:18" ht="42.75" x14ac:dyDescent="0.25">
      <c r="A195" s="17" t="s">
        <v>227</v>
      </c>
      <c r="B195" s="16" t="s">
        <v>33</v>
      </c>
      <c r="C195" s="25"/>
      <c r="D195" s="42" t="s">
        <v>339</v>
      </c>
      <c r="E195" s="31"/>
      <c r="F195" s="27"/>
      <c r="G195" s="95" t="s">
        <v>617</v>
      </c>
      <c r="H195" s="95" t="s">
        <v>707</v>
      </c>
      <c r="I195" s="140"/>
      <c r="J195" s="109"/>
      <c r="K195" s="136"/>
      <c r="L195" s="109"/>
      <c r="M195" s="122" t="s">
        <v>964</v>
      </c>
      <c r="N195" s="132" t="s">
        <v>965</v>
      </c>
      <c r="O195" s="134"/>
      <c r="P195" s="134"/>
      <c r="Q195" s="134"/>
      <c r="R195" s="109"/>
    </row>
    <row r="196" spans="1:18" ht="28.5" x14ac:dyDescent="0.25">
      <c r="A196" s="37" t="s">
        <v>228</v>
      </c>
      <c r="B196" s="16" t="s">
        <v>11</v>
      </c>
      <c r="C196" s="25"/>
      <c r="D196" s="43"/>
      <c r="E196" s="44" t="s">
        <v>229</v>
      </c>
      <c r="F196" s="44"/>
      <c r="G196" s="95" t="s">
        <v>617</v>
      </c>
      <c r="H196" s="95" t="s">
        <v>708</v>
      </c>
      <c r="I196" s="23" t="s">
        <v>258</v>
      </c>
      <c r="J196" s="22">
        <v>19.600000000000001</v>
      </c>
      <c r="K196" s="19"/>
      <c r="L196" s="49"/>
      <c r="M196" s="21" t="s">
        <v>966</v>
      </c>
      <c r="N196" s="21" t="s">
        <v>511</v>
      </c>
      <c r="O196" s="16" t="s">
        <v>480</v>
      </c>
      <c r="P196" s="16"/>
      <c r="Q196" s="16" t="s">
        <v>658</v>
      </c>
      <c r="R196" s="21"/>
    </row>
    <row r="197" spans="1:18" ht="57" x14ac:dyDescent="0.25">
      <c r="A197" s="37" t="s">
        <v>434</v>
      </c>
      <c r="B197" s="16" t="s">
        <v>28</v>
      </c>
      <c r="C197" s="25"/>
      <c r="D197" s="52"/>
      <c r="E197" s="66" t="s">
        <v>438</v>
      </c>
      <c r="F197" s="44"/>
      <c r="G197" s="95" t="s">
        <v>617</v>
      </c>
      <c r="H197" s="95" t="s">
        <v>709</v>
      </c>
      <c r="I197" s="23" t="s">
        <v>258</v>
      </c>
      <c r="J197" s="22">
        <v>19.600000000000001</v>
      </c>
      <c r="K197" s="19"/>
      <c r="L197" s="49"/>
      <c r="M197" s="21" t="s">
        <v>967</v>
      </c>
      <c r="N197" s="21" t="s">
        <v>511</v>
      </c>
      <c r="O197" s="16" t="s">
        <v>480</v>
      </c>
      <c r="P197" s="16"/>
      <c r="Q197" s="16"/>
      <c r="R197" s="21"/>
    </row>
    <row r="198" spans="1:18" ht="57" x14ac:dyDescent="0.25">
      <c r="A198" s="37" t="s">
        <v>435</v>
      </c>
      <c r="B198" s="16" t="s">
        <v>28</v>
      </c>
      <c r="C198" s="25"/>
      <c r="D198" s="52"/>
      <c r="E198" s="66" t="s">
        <v>439</v>
      </c>
      <c r="F198" s="44"/>
      <c r="G198" s="95" t="s">
        <v>617</v>
      </c>
      <c r="H198" s="95" t="s">
        <v>710</v>
      </c>
      <c r="I198" s="23" t="s">
        <v>203</v>
      </c>
      <c r="J198" s="22"/>
      <c r="K198" s="19"/>
      <c r="L198" s="49"/>
      <c r="M198" s="21" t="s">
        <v>968</v>
      </c>
      <c r="N198" s="21" t="s">
        <v>511</v>
      </c>
      <c r="O198" s="16"/>
      <c r="P198" s="16"/>
      <c r="Q198" s="16"/>
      <c r="R198" s="21"/>
    </row>
    <row r="199" spans="1:18" ht="57" x14ac:dyDescent="0.25">
      <c r="A199" s="37" t="s">
        <v>436</v>
      </c>
      <c r="B199" s="16" t="s">
        <v>28</v>
      </c>
      <c r="C199" s="25"/>
      <c r="D199" s="52"/>
      <c r="E199" s="66" t="s">
        <v>440</v>
      </c>
      <c r="F199" s="44"/>
      <c r="G199" s="95" t="s">
        <v>617</v>
      </c>
      <c r="H199" s="95" t="s">
        <v>711</v>
      </c>
      <c r="I199" s="23" t="s">
        <v>14</v>
      </c>
      <c r="J199" s="22">
        <v>1024</v>
      </c>
      <c r="K199" s="19"/>
      <c r="L199" s="49"/>
      <c r="M199" s="21" t="s">
        <v>969</v>
      </c>
      <c r="N199" s="21" t="s">
        <v>511</v>
      </c>
      <c r="O199" s="16" t="s">
        <v>474</v>
      </c>
      <c r="P199" s="16"/>
      <c r="Q199" s="16" t="s">
        <v>1060</v>
      </c>
      <c r="R199" s="21"/>
    </row>
    <row r="200" spans="1:18" ht="57" x14ac:dyDescent="0.25">
      <c r="A200" s="37" t="s">
        <v>437</v>
      </c>
      <c r="B200" s="16" t="s">
        <v>28</v>
      </c>
      <c r="C200" s="25"/>
      <c r="D200" s="52"/>
      <c r="E200" s="66" t="s">
        <v>441</v>
      </c>
      <c r="F200" s="44"/>
      <c r="G200" s="95" t="s">
        <v>617</v>
      </c>
      <c r="H200" s="95" t="s">
        <v>712</v>
      </c>
      <c r="I200" s="23" t="s">
        <v>23</v>
      </c>
      <c r="J200" s="22">
        <v>3</v>
      </c>
      <c r="K200" s="22" t="s">
        <v>749</v>
      </c>
      <c r="L200" s="32"/>
      <c r="M200" s="21" t="s">
        <v>970</v>
      </c>
      <c r="N200" s="21" t="s">
        <v>971</v>
      </c>
      <c r="O200" s="16" t="s">
        <v>481</v>
      </c>
      <c r="P200" s="16"/>
      <c r="Q200" s="16" t="s">
        <v>1060</v>
      </c>
      <c r="R200" s="21"/>
    </row>
    <row r="201" spans="1:18" ht="42.75" x14ac:dyDescent="0.25">
      <c r="A201" s="29" t="s">
        <v>230</v>
      </c>
      <c r="B201" s="16" t="s">
        <v>11</v>
      </c>
      <c r="C201" s="25"/>
      <c r="D201" s="42" t="s">
        <v>340</v>
      </c>
      <c r="E201" s="31"/>
      <c r="F201" s="27"/>
      <c r="G201" s="95" t="s">
        <v>617</v>
      </c>
      <c r="H201" s="95" t="s">
        <v>713</v>
      </c>
      <c r="I201" s="140"/>
      <c r="J201" s="109"/>
      <c r="K201" s="136"/>
      <c r="L201" s="109"/>
      <c r="M201" s="122" t="s">
        <v>972</v>
      </c>
      <c r="N201" s="132" t="s">
        <v>511</v>
      </c>
      <c r="O201" s="134"/>
      <c r="P201" s="134"/>
      <c r="Q201" s="134"/>
      <c r="R201" s="109"/>
    </row>
    <row r="202" spans="1:18" ht="28.5" x14ac:dyDescent="0.25">
      <c r="A202" s="37" t="s">
        <v>231</v>
      </c>
      <c r="B202" s="16" t="s">
        <v>11</v>
      </c>
      <c r="C202" s="25"/>
      <c r="D202" s="43"/>
      <c r="E202" s="53" t="s">
        <v>232</v>
      </c>
      <c r="F202" s="54"/>
      <c r="G202" s="95" t="s">
        <v>617</v>
      </c>
      <c r="H202" s="95" t="s">
        <v>714</v>
      </c>
      <c r="I202" s="23" t="s">
        <v>257</v>
      </c>
      <c r="J202" s="22">
        <v>19.600000000000001</v>
      </c>
      <c r="K202" s="19"/>
      <c r="L202" s="49"/>
      <c r="M202" s="21" t="s">
        <v>973</v>
      </c>
      <c r="N202" s="21" t="s">
        <v>974</v>
      </c>
      <c r="O202" s="16" t="s">
        <v>1041</v>
      </c>
      <c r="P202" s="16"/>
      <c r="Q202" s="16" t="s">
        <v>1048</v>
      </c>
      <c r="R202" s="28"/>
    </row>
    <row r="203" spans="1:18" ht="28.5" x14ac:dyDescent="0.25">
      <c r="A203" s="37" t="s">
        <v>233</v>
      </c>
      <c r="B203" s="16" t="s">
        <v>28</v>
      </c>
      <c r="C203" s="25"/>
      <c r="D203" s="52"/>
      <c r="E203" s="53" t="s">
        <v>234</v>
      </c>
      <c r="F203" s="54"/>
      <c r="G203" s="95" t="s">
        <v>617</v>
      </c>
      <c r="H203" s="95" t="s">
        <v>715</v>
      </c>
      <c r="I203" s="23" t="s">
        <v>257</v>
      </c>
      <c r="J203" s="22">
        <v>19.600000000000001</v>
      </c>
      <c r="K203" s="19"/>
      <c r="L203" s="49"/>
      <c r="M203" s="21" t="s">
        <v>975</v>
      </c>
      <c r="N203" s="21" t="s">
        <v>976</v>
      </c>
      <c r="O203" s="16" t="s">
        <v>480</v>
      </c>
      <c r="P203" s="16"/>
      <c r="Q203" s="16"/>
      <c r="R203" s="28"/>
    </row>
    <row r="204" spans="1:18" ht="57" x14ac:dyDescent="0.25">
      <c r="A204" s="37" t="s">
        <v>235</v>
      </c>
      <c r="B204" s="16" t="s">
        <v>28</v>
      </c>
      <c r="C204" s="25"/>
      <c r="D204" s="52"/>
      <c r="E204" s="53" t="s">
        <v>236</v>
      </c>
      <c r="F204" s="54"/>
      <c r="G204" s="95" t="s">
        <v>617</v>
      </c>
      <c r="H204" s="95" t="s">
        <v>716</v>
      </c>
      <c r="I204" s="23" t="s">
        <v>257</v>
      </c>
      <c r="J204" s="22">
        <v>19.600000000000001</v>
      </c>
      <c r="K204" s="19"/>
      <c r="L204" s="137"/>
      <c r="M204" s="21" t="s">
        <v>977</v>
      </c>
      <c r="N204" s="135" t="s">
        <v>511</v>
      </c>
      <c r="O204" s="16" t="s">
        <v>1079</v>
      </c>
      <c r="P204" s="16"/>
      <c r="Q204" s="16" t="s">
        <v>652</v>
      </c>
      <c r="R204" s="28"/>
    </row>
    <row r="205" spans="1:18" ht="28.5" x14ac:dyDescent="0.25">
      <c r="A205" s="37" t="s">
        <v>442</v>
      </c>
      <c r="B205" s="16" t="s">
        <v>28</v>
      </c>
      <c r="C205" s="25"/>
      <c r="D205" s="52"/>
      <c r="E205" s="66" t="s">
        <v>444</v>
      </c>
      <c r="F205" s="54"/>
      <c r="G205" s="95" t="s">
        <v>617</v>
      </c>
      <c r="H205" s="95" t="s">
        <v>717</v>
      </c>
      <c r="I205" s="23" t="s">
        <v>256</v>
      </c>
      <c r="J205" s="22">
        <v>19.600000000000001</v>
      </c>
      <c r="K205" s="19"/>
      <c r="L205" s="137"/>
      <c r="M205" s="21" t="s">
        <v>978</v>
      </c>
      <c r="N205" s="135" t="s">
        <v>511</v>
      </c>
      <c r="O205" s="16" t="s">
        <v>1068</v>
      </c>
      <c r="P205" s="16"/>
      <c r="Q205" s="16"/>
      <c r="R205" s="28"/>
    </row>
    <row r="206" spans="1:18" ht="99.75" x14ac:dyDescent="0.25">
      <c r="A206" s="37" t="s">
        <v>443</v>
      </c>
      <c r="B206" s="16" t="s">
        <v>28</v>
      </c>
      <c r="C206" s="25"/>
      <c r="D206" s="52"/>
      <c r="E206" s="53" t="s">
        <v>445</v>
      </c>
      <c r="F206" s="54"/>
      <c r="G206" s="95" t="s">
        <v>617</v>
      </c>
      <c r="H206" s="95" t="s">
        <v>718</v>
      </c>
      <c r="I206" s="23" t="s">
        <v>23</v>
      </c>
      <c r="J206" s="22">
        <v>3</v>
      </c>
      <c r="K206" s="22" t="s">
        <v>752</v>
      </c>
      <c r="L206" s="120"/>
      <c r="M206" s="21" t="s">
        <v>979</v>
      </c>
      <c r="N206" s="21" t="s">
        <v>980</v>
      </c>
      <c r="O206" s="16" t="s">
        <v>1068</v>
      </c>
      <c r="P206" s="16"/>
      <c r="Q206" s="16"/>
      <c r="R206" s="21"/>
    </row>
    <row r="207" spans="1:18" ht="42.75" x14ac:dyDescent="0.25">
      <c r="A207" s="29" t="s">
        <v>237</v>
      </c>
      <c r="B207" s="16" t="s">
        <v>11</v>
      </c>
      <c r="C207" s="25"/>
      <c r="D207" s="42" t="s">
        <v>341</v>
      </c>
      <c r="E207" s="55"/>
      <c r="F207" s="56"/>
      <c r="G207" s="95" t="s">
        <v>617</v>
      </c>
      <c r="H207" s="95" t="s">
        <v>719</v>
      </c>
      <c r="I207" s="140"/>
      <c r="J207" s="109"/>
      <c r="K207" s="136"/>
      <c r="L207" s="109"/>
      <c r="M207" s="122" t="s">
        <v>981</v>
      </c>
      <c r="N207" s="132" t="s">
        <v>511</v>
      </c>
      <c r="O207" s="134"/>
      <c r="P207" s="134"/>
      <c r="Q207" s="134"/>
      <c r="R207" s="109"/>
    </row>
    <row r="208" spans="1:18" ht="142.5" x14ac:dyDescent="0.25">
      <c r="A208" s="37" t="s">
        <v>238</v>
      </c>
      <c r="B208" s="16" t="s">
        <v>11</v>
      </c>
      <c r="C208" s="25"/>
      <c r="D208" s="43"/>
      <c r="E208" s="44" t="s">
        <v>239</v>
      </c>
      <c r="F208" s="44"/>
      <c r="G208" s="95" t="s">
        <v>617</v>
      </c>
      <c r="H208" s="95" t="s">
        <v>720</v>
      </c>
      <c r="I208" s="23" t="s">
        <v>23</v>
      </c>
      <c r="J208" s="22"/>
      <c r="K208" s="88" t="s">
        <v>467</v>
      </c>
      <c r="L208" s="49"/>
      <c r="M208" s="21" t="s">
        <v>240</v>
      </c>
      <c r="N208" s="21" t="s">
        <v>902</v>
      </c>
      <c r="O208" s="16" t="s">
        <v>1035</v>
      </c>
      <c r="P208" s="16"/>
      <c r="Q208" s="16" t="s">
        <v>674</v>
      </c>
      <c r="R208" s="21"/>
    </row>
    <row r="209" spans="1:18" ht="57" x14ac:dyDescent="0.25">
      <c r="A209" s="37" t="s">
        <v>241</v>
      </c>
      <c r="B209" s="16" t="s">
        <v>28</v>
      </c>
      <c r="C209" s="25"/>
      <c r="D209" s="68"/>
      <c r="E209" s="44" t="s">
        <v>242</v>
      </c>
      <c r="F209" s="44"/>
      <c r="G209" s="95" t="s">
        <v>617</v>
      </c>
      <c r="H209" s="95" t="s">
        <v>721</v>
      </c>
      <c r="I209" s="23" t="s">
        <v>203</v>
      </c>
      <c r="J209" s="22"/>
      <c r="K209" s="19"/>
      <c r="L209" s="49"/>
      <c r="M209" s="21" t="s">
        <v>243</v>
      </c>
      <c r="N209" s="21" t="s">
        <v>982</v>
      </c>
      <c r="O209" s="16" t="s">
        <v>1080</v>
      </c>
      <c r="P209" s="16"/>
      <c r="Q209" s="16"/>
      <c r="R209" s="21"/>
    </row>
    <row r="210" spans="1:18" ht="28.5" x14ac:dyDescent="0.25">
      <c r="A210" s="17" t="s">
        <v>244</v>
      </c>
      <c r="B210" s="16" t="s">
        <v>11</v>
      </c>
      <c r="C210" s="25"/>
      <c r="D210" s="42" t="s">
        <v>342</v>
      </c>
      <c r="E210" s="55"/>
      <c r="F210" s="56"/>
      <c r="G210" s="95" t="s">
        <v>617</v>
      </c>
      <c r="H210" s="95" t="s">
        <v>722</v>
      </c>
      <c r="I210" s="140"/>
      <c r="J210" s="109"/>
      <c r="K210" s="136"/>
      <c r="L210" s="109"/>
      <c r="M210" s="122" t="s">
        <v>983</v>
      </c>
      <c r="N210" s="132" t="s">
        <v>511</v>
      </c>
      <c r="O210" s="134"/>
      <c r="P210" s="134"/>
      <c r="Q210" s="134"/>
      <c r="R210" s="109"/>
    </row>
    <row r="211" spans="1:18" ht="28.5" x14ac:dyDescent="0.25">
      <c r="A211" s="37" t="s">
        <v>245</v>
      </c>
      <c r="B211" s="16" t="s">
        <v>11</v>
      </c>
      <c r="C211" s="25"/>
      <c r="D211" s="43"/>
      <c r="E211" s="45" t="s">
        <v>246</v>
      </c>
      <c r="F211" s="44"/>
      <c r="G211" s="95" t="s">
        <v>617</v>
      </c>
      <c r="H211" s="95" t="s">
        <v>723</v>
      </c>
      <c r="I211" s="23" t="s">
        <v>14</v>
      </c>
      <c r="J211" s="22">
        <v>40</v>
      </c>
      <c r="K211" s="19"/>
      <c r="L211" s="137"/>
      <c r="M211" s="135" t="s">
        <v>984</v>
      </c>
      <c r="N211" s="135" t="s">
        <v>511</v>
      </c>
      <c r="O211" s="16" t="s">
        <v>484</v>
      </c>
      <c r="P211" s="16"/>
      <c r="Q211" s="16" t="s">
        <v>651</v>
      </c>
      <c r="R211" s="28"/>
    </row>
    <row r="212" spans="1:18" ht="28.5" x14ac:dyDescent="0.25">
      <c r="A212" s="37" t="s">
        <v>446</v>
      </c>
      <c r="B212" s="16" t="s">
        <v>28</v>
      </c>
      <c r="C212" s="25"/>
      <c r="D212" s="43"/>
      <c r="E212" s="45" t="s">
        <v>452</v>
      </c>
      <c r="F212" s="44"/>
      <c r="G212" s="95" t="s">
        <v>617</v>
      </c>
      <c r="H212" s="95" t="s">
        <v>724</v>
      </c>
      <c r="I212" s="23" t="s">
        <v>14</v>
      </c>
      <c r="J212" s="41">
        <v>1024</v>
      </c>
      <c r="K212" s="19"/>
      <c r="L212" s="49"/>
      <c r="M212" s="21" t="s">
        <v>985</v>
      </c>
      <c r="N212" s="21" t="s">
        <v>986</v>
      </c>
      <c r="O212" s="16" t="s">
        <v>474</v>
      </c>
      <c r="P212" s="16"/>
      <c r="Q212" s="16"/>
      <c r="R212" s="21"/>
    </row>
    <row r="213" spans="1:18" ht="28.5" x14ac:dyDescent="0.25">
      <c r="A213" s="37" t="s">
        <v>447</v>
      </c>
      <c r="B213" s="16" t="s">
        <v>28</v>
      </c>
      <c r="C213" s="25"/>
      <c r="D213" s="43"/>
      <c r="E213" s="45" t="s">
        <v>453</v>
      </c>
      <c r="F213" s="44"/>
      <c r="G213" s="95" t="s">
        <v>617</v>
      </c>
      <c r="H213" s="95" t="s">
        <v>725</v>
      </c>
      <c r="I213" s="23" t="s">
        <v>54</v>
      </c>
      <c r="J213" s="41"/>
      <c r="K213" s="19"/>
      <c r="L213" s="49"/>
      <c r="M213" s="21" t="s">
        <v>987</v>
      </c>
      <c r="N213" s="21" t="s">
        <v>511</v>
      </c>
      <c r="O213" s="16"/>
      <c r="P213" s="16"/>
      <c r="Q213" s="16"/>
      <c r="R213" s="21"/>
    </row>
    <row r="214" spans="1:18" ht="28.5" x14ac:dyDescent="0.25">
      <c r="A214" s="37" t="s">
        <v>448</v>
      </c>
      <c r="B214" s="16" t="s">
        <v>28</v>
      </c>
      <c r="C214" s="25"/>
      <c r="D214" s="43"/>
      <c r="E214" s="45" t="s">
        <v>454</v>
      </c>
      <c r="F214" s="44"/>
      <c r="G214" s="95" t="s">
        <v>617</v>
      </c>
      <c r="H214" s="95" t="s">
        <v>726</v>
      </c>
      <c r="I214" s="23" t="s">
        <v>54</v>
      </c>
      <c r="J214" s="41"/>
      <c r="K214" s="19"/>
      <c r="L214" s="49"/>
      <c r="M214" s="21" t="s">
        <v>988</v>
      </c>
      <c r="N214" s="21" t="s">
        <v>511</v>
      </c>
      <c r="O214" s="16"/>
      <c r="P214" s="16"/>
      <c r="Q214" s="16"/>
      <c r="R214" s="21"/>
    </row>
    <row r="215" spans="1:18" ht="42.75" x14ac:dyDescent="0.25">
      <c r="A215" s="37" t="s">
        <v>449</v>
      </c>
      <c r="B215" s="16" t="s">
        <v>28</v>
      </c>
      <c r="C215" s="25"/>
      <c r="D215" s="43"/>
      <c r="E215" s="45" t="s">
        <v>455</v>
      </c>
      <c r="F215" s="44"/>
      <c r="G215" s="95" t="s">
        <v>617</v>
      </c>
      <c r="H215" s="95" t="s">
        <v>727</v>
      </c>
      <c r="I215" s="23" t="s">
        <v>54</v>
      </c>
      <c r="J215" s="41">
        <v>40</v>
      </c>
      <c r="K215" s="19"/>
      <c r="L215" s="49"/>
      <c r="M215" s="21" t="s">
        <v>459</v>
      </c>
      <c r="N215" s="21" t="s">
        <v>511</v>
      </c>
      <c r="O215" s="16" t="s">
        <v>1037</v>
      </c>
      <c r="P215" s="16"/>
      <c r="Q215" s="16" t="s">
        <v>671</v>
      </c>
      <c r="R215" s="21"/>
    </row>
    <row r="216" spans="1:18" ht="57" x14ac:dyDescent="0.25">
      <c r="A216" s="37" t="s">
        <v>1017</v>
      </c>
      <c r="B216" s="16" t="s">
        <v>11</v>
      </c>
      <c r="C216" s="25"/>
      <c r="D216" s="43"/>
      <c r="E216" s="45" t="s">
        <v>411</v>
      </c>
      <c r="F216" s="44"/>
      <c r="G216" s="95" t="s">
        <v>617</v>
      </c>
      <c r="H216" s="95" t="s">
        <v>728</v>
      </c>
      <c r="I216" s="23" t="s">
        <v>54</v>
      </c>
      <c r="J216" s="41"/>
      <c r="K216" s="22" t="s">
        <v>254</v>
      </c>
      <c r="L216" s="49"/>
      <c r="M216" s="21" t="s">
        <v>989</v>
      </c>
      <c r="N216" s="21" t="s">
        <v>804</v>
      </c>
      <c r="O216" s="16"/>
      <c r="P216" s="16"/>
      <c r="Q216" s="16"/>
      <c r="R216" s="21"/>
    </row>
    <row r="217" spans="1:18" ht="57" x14ac:dyDescent="0.25">
      <c r="A217" s="37" t="s">
        <v>450</v>
      </c>
      <c r="B217" s="16" t="s">
        <v>33</v>
      </c>
      <c r="C217" s="25"/>
      <c r="D217" s="43"/>
      <c r="E217" s="45" t="s">
        <v>456</v>
      </c>
      <c r="F217" s="44"/>
      <c r="G217" s="95" t="s">
        <v>617</v>
      </c>
      <c r="H217" s="95" t="s">
        <v>729</v>
      </c>
      <c r="I217" s="23" t="s">
        <v>54</v>
      </c>
      <c r="J217" s="41"/>
      <c r="K217" s="19"/>
      <c r="L217" s="49"/>
      <c r="M217" s="21" t="s">
        <v>460</v>
      </c>
      <c r="N217" s="21" t="s">
        <v>990</v>
      </c>
      <c r="O217" s="16"/>
      <c r="P217" s="16"/>
      <c r="Q217" s="16" t="s">
        <v>672</v>
      </c>
      <c r="R217" s="21"/>
    </row>
    <row r="218" spans="1:18" ht="57" x14ac:dyDescent="0.25">
      <c r="A218" s="37" t="s">
        <v>1018</v>
      </c>
      <c r="B218" s="16" t="s">
        <v>11</v>
      </c>
      <c r="C218" s="25"/>
      <c r="D218" s="43"/>
      <c r="E218" s="45" t="s">
        <v>411</v>
      </c>
      <c r="F218" s="44"/>
      <c r="G218" s="95" t="s">
        <v>617</v>
      </c>
      <c r="H218" s="95" t="s">
        <v>742</v>
      </c>
      <c r="I218" s="23" t="s">
        <v>54</v>
      </c>
      <c r="J218" s="41"/>
      <c r="K218" s="22" t="s">
        <v>253</v>
      </c>
      <c r="L218" s="32"/>
      <c r="M218" s="21" t="s">
        <v>991</v>
      </c>
      <c r="N218" s="21" t="s">
        <v>992</v>
      </c>
      <c r="O218" s="16"/>
      <c r="P218" s="16"/>
      <c r="Q218" s="16"/>
      <c r="R218" s="21"/>
    </row>
    <row r="219" spans="1:18" ht="57" x14ac:dyDescent="0.25">
      <c r="A219" s="37" t="s">
        <v>1019</v>
      </c>
      <c r="B219" s="16" t="s">
        <v>28</v>
      </c>
      <c r="C219" s="25"/>
      <c r="D219" s="43"/>
      <c r="E219" s="45" t="s">
        <v>457</v>
      </c>
      <c r="F219" s="44"/>
      <c r="G219" s="95" t="s">
        <v>617</v>
      </c>
      <c r="H219" s="95" t="s">
        <v>743</v>
      </c>
      <c r="I219" s="23" t="s">
        <v>54</v>
      </c>
      <c r="J219" s="41"/>
      <c r="K219" s="19"/>
      <c r="L219" s="49"/>
      <c r="M219" s="21" t="s">
        <v>993</v>
      </c>
      <c r="N219" s="21" t="s">
        <v>511</v>
      </c>
      <c r="O219" s="16"/>
      <c r="P219" s="16"/>
      <c r="Q219" s="16"/>
      <c r="R219" s="21"/>
    </row>
    <row r="220" spans="1:18" ht="71.25" x14ac:dyDescent="0.25">
      <c r="A220" s="37" t="s">
        <v>451</v>
      </c>
      <c r="B220" s="16" t="s">
        <v>28</v>
      </c>
      <c r="C220" s="25"/>
      <c r="D220" s="43"/>
      <c r="E220" s="45" t="s">
        <v>458</v>
      </c>
      <c r="F220" s="44"/>
      <c r="G220" s="95" t="s">
        <v>617</v>
      </c>
      <c r="H220" s="95" t="s">
        <v>730</v>
      </c>
      <c r="I220" s="16" t="s">
        <v>23</v>
      </c>
      <c r="J220" s="22">
        <v>3</v>
      </c>
      <c r="K220" s="22" t="s">
        <v>251</v>
      </c>
      <c r="L220" s="49"/>
      <c r="M220" s="21" t="s">
        <v>994</v>
      </c>
      <c r="N220" s="21" t="s">
        <v>819</v>
      </c>
      <c r="O220" s="16" t="s">
        <v>1063</v>
      </c>
      <c r="P220" s="16"/>
      <c r="Q220" s="16"/>
      <c r="R220" s="21"/>
    </row>
    <row r="221" spans="1:18" ht="28.5" x14ac:dyDescent="0.25">
      <c r="A221" s="37" t="s">
        <v>461</v>
      </c>
      <c r="B221" s="16" t="s">
        <v>33</v>
      </c>
      <c r="C221" s="25"/>
      <c r="D221" s="43"/>
      <c r="E221" s="83" t="s">
        <v>462</v>
      </c>
      <c r="F221" s="44"/>
      <c r="G221" s="95" t="s">
        <v>617</v>
      </c>
      <c r="H221" s="95" t="s">
        <v>731</v>
      </c>
      <c r="I221" s="140"/>
      <c r="J221" s="109"/>
      <c r="K221" s="136"/>
      <c r="L221" s="109"/>
      <c r="M221" s="122" t="s">
        <v>760</v>
      </c>
      <c r="N221" s="132" t="s">
        <v>511</v>
      </c>
      <c r="O221" s="134"/>
      <c r="P221" s="134"/>
      <c r="Q221" s="134"/>
      <c r="R221" s="109"/>
    </row>
    <row r="222" spans="1:18" ht="42.75" x14ac:dyDescent="0.25">
      <c r="A222" s="107" t="s">
        <v>463</v>
      </c>
      <c r="B222" s="16" t="s">
        <v>11</v>
      </c>
      <c r="C222" s="25"/>
      <c r="D222" s="43"/>
      <c r="E222" s="85"/>
      <c r="F222" s="57" t="s">
        <v>464</v>
      </c>
      <c r="G222" s="95" t="s">
        <v>617</v>
      </c>
      <c r="H222" s="95" t="s">
        <v>732</v>
      </c>
      <c r="I222" s="23" t="s">
        <v>14</v>
      </c>
      <c r="J222" s="41">
        <v>100</v>
      </c>
      <c r="K222" s="19"/>
      <c r="L222" s="49"/>
      <c r="M222" s="21" t="s">
        <v>758</v>
      </c>
      <c r="N222" s="21" t="s">
        <v>995</v>
      </c>
      <c r="O222" s="16"/>
      <c r="P222" s="16"/>
      <c r="Q222" s="16" t="s">
        <v>666</v>
      </c>
      <c r="R222" s="21"/>
    </row>
    <row r="223" spans="1:18" ht="42.75" x14ac:dyDescent="0.25">
      <c r="A223" s="107" t="s">
        <v>466</v>
      </c>
      <c r="B223" s="16" t="s">
        <v>11</v>
      </c>
      <c r="C223" s="33"/>
      <c r="D223" s="68"/>
      <c r="E223" s="84"/>
      <c r="F223" s="57" t="s">
        <v>465</v>
      </c>
      <c r="G223" s="95" t="s">
        <v>617</v>
      </c>
      <c r="H223" s="95" t="s">
        <v>733</v>
      </c>
      <c r="I223" s="23" t="s">
        <v>14</v>
      </c>
      <c r="J223" s="22">
        <v>100</v>
      </c>
      <c r="K223" s="19"/>
      <c r="L223" s="49"/>
      <c r="M223" s="21" t="s">
        <v>759</v>
      </c>
      <c r="N223" s="21" t="s">
        <v>996</v>
      </c>
      <c r="O223" s="16"/>
      <c r="P223" s="16"/>
      <c r="Q223" s="16" t="s">
        <v>666</v>
      </c>
      <c r="R223" s="28"/>
    </row>
  </sheetData>
  <autoFilter ref="A4:R223"/>
  <mergeCells count="2">
    <mergeCell ref="G4:H4"/>
    <mergeCell ref="C4:F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
  <sheetViews>
    <sheetView tabSelected="1" workbookViewId="0">
      <selection activeCell="C7" sqref="C7"/>
    </sheetView>
  </sheetViews>
  <sheetFormatPr baseColWidth="10" defaultRowHeight="15" x14ac:dyDescent="0.25"/>
  <cols>
    <col min="2" max="2" width="26.5703125" customWidth="1"/>
    <col min="3" max="3" width="59.7109375" customWidth="1"/>
  </cols>
  <sheetData>
    <row r="2" spans="2:3" ht="15.75" thickBot="1" x14ac:dyDescent="0.3"/>
    <row r="3" spans="2:3" x14ac:dyDescent="0.25">
      <c r="B3" s="195" t="s">
        <v>1250</v>
      </c>
      <c r="C3" s="196"/>
    </row>
    <row r="4" spans="2:3" x14ac:dyDescent="0.25">
      <c r="B4" s="160"/>
      <c r="C4" s="161"/>
    </row>
    <row r="5" spans="2:3" x14ac:dyDescent="0.25">
      <c r="B5" s="160"/>
      <c r="C5" s="161"/>
    </row>
    <row r="6" spans="2:3" ht="15.75" x14ac:dyDescent="0.25">
      <c r="B6" s="162" t="s">
        <v>471</v>
      </c>
      <c r="C6" s="163" t="s">
        <v>1175</v>
      </c>
    </row>
    <row r="7" spans="2:3" x14ac:dyDescent="0.25">
      <c r="B7" s="164">
        <v>44650</v>
      </c>
      <c r="C7" s="207" t="s">
        <v>1251</v>
      </c>
    </row>
    <row r="8" spans="2:3" x14ac:dyDescent="0.25">
      <c r="B8" s="166"/>
      <c r="C8" s="167"/>
    </row>
    <row r="9" spans="2:3" x14ac:dyDescent="0.25">
      <c r="B9" s="168"/>
      <c r="C9" s="165"/>
    </row>
    <row r="10" spans="2:3" x14ac:dyDescent="0.25">
      <c r="B10" s="168"/>
      <c r="C10" s="165"/>
    </row>
    <row r="11" spans="2:3" ht="15.75" thickBot="1" x14ac:dyDescent="0.3">
      <c r="B11" s="169"/>
      <c r="C11" s="170"/>
    </row>
    <row r="12" spans="2:3" x14ac:dyDescent="0.25">
      <c r="B12" s="158"/>
      <c r="C12" s="158"/>
    </row>
  </sheetData>
  <mergeCells count="1">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3"/>
  <sheetViews>
    <sheetView workbookViewId="0">
      <selection activeCell="J16" sqref="J16"/>
    </sheetView>
  </sheetViews>
  <sheetFormatPr baseColWidth="10" defaultRowHeight="15" x14ac:dyDescent="0.25"/>
  <cols>
    <col min="7" max="7" width="15" customWidth="1"/>
  </cols>
  <sheetData>
    <row r="3" spans="2:7" x14ac:dyDescent="0.25">
      <c r="B3" t="s">
        <v>1176</v>
      </c>
    </row>
    <row r="4" spans="2:7" x14ac:dyDescent="0.25">
      <c r="B4" t="s">
        <v>1177</v>
      </c>
    </row>
    <row r="5" spans="2:7" x14ac:dyDescent="0.25">
      <c r="B5" t="s">
        <v>1162</v>
      </c>
    </row>
    <row r="6" spans="2:7" x14ac:dyDescent="0.25">
      <c r="B6" t="s">
        <v>1178</v>
      </c>
    </row>
    <row r="7" spans="2:7" x14ac:dyDescent="0.25">
      <c r="B7" t="s">
        <v>1179</v>
      </c>
    </row>
    <row r="8" spans="2:7" x14ac:dyDescent="0.25">
      <c r="B8" t="s">
        <v>1180</v>
      </c>
    </row>
    <row r="9" spans="2:7" x14ac:dyDescent="0.25">
      <c r="B9" t="s">
        <v>1163</v>
      </c>
    </row>
    <row r="11" spans="2:7" ht="45" x14ac:dyDescent="0.25">
      <c r="B11" s="151" t="s">
        <v>1164</v>
      </c>
      <c r="C11" s="151" t="s">
        <v>1165</v>
      </c>
      <c r="D11" s="152" t="s">
        <v>1103</v>
      </c>
      <c r="E11" s="152" t="s">
        <v>0</v>
      </c>
      <c r="F11" s="153" t="s">
        <v>1166</v>
      </c>
      <c r="G11" s="154" t="s">
        <v>1167</v>
      </c>
    </row>
    <row r="12" spans="2:7" x14ac:dyDescent="0.25">
      <c r="B12" s="177" t="s">
        <v>1168</v>
      </c>
      <c r="C12" s="180" t="s">
        <v>1169</v>
      </c>
      <c r="D12" s="145" t="s">
        <v>1170</v>
      </c>
      <c r="E12" s="155">
        <v>1.1000000000000001</v>
      </c>
      <c r="F12" s="155" t="s">
        <v>1249</v>
      </c>
      <c r="G12" s="156" t="s">
        <v>1167</v>
      </c>
    </row>
    <row r="13" spans="2:7" x14ac:dyDescent="0.25">
      <c r="B13" s="178"/>
      <c r="C13" s="181"/>
      <c r="D13" s="145" t="s">
        <v>1170</v>
      </c>
      <c r="E13" s="155">
        <v>1.1000000000000001</v>
      </c>
      <c r="F13" s="155" t="s">
        <v>1249</v>
      </c>
      <c r="G13" s="145" t="s">
        <v>1167</v>
      </c>
    </row>
    <row r="14" spans="2:7" x14ac:dyDescent="0.25">
      <c r="B14" s="178"/>
      <c r="C14" s="181"/>
      <c r="D14" s="145" t="s">
        <v>1170</v>
      </c>
      <c r="E14" s="155">
        <v>1.1000000000000001</v>
      </c>
      <c r="F14" s="155" t="s">
        <v>1249</v>
      </c>
      <c r="G14" s="145" t="s">
        <v>1167</v>
      </c>
    </row>
    <row r="15" spans="2:7" x14ac:dyDescent="0.25">
      <c r="B15" s="178"/>
      <c r="C15" s="182"/>
      <c r="D15" s="145" t="s">
        <v>1170</v>
      </c>
      <c r="E15" s="155">
        <v>1.1000000000000001</v>
      </c>
      <c r="F15" s="155" t="s">
        <v>1249</v>
      </c>
      <c r="G15" s="145" t="s">
        <v>1167</v>
      </c>
    </row>
    <row r="16" spans="2:7" x14ac:dyDescent="0.25">
      <c r="B16" s="178"/>
      <c r="C16" s="183" t="s">
        <v>1171</v>
      </c>
      <c r="D16" s="186" t="s">
        <v>1172</v>
      </c>
      <c r="E16" s="187"/>
      <c r="F16" s="187"/>
      <c r="G16" s="188"/>
    </row>
    <row r="17" spans="2:7" x14ac:dyDescent="0.25">
      <c r="B17" s="178"/>
      <c r="C17" s="184"/>
      <c r="D17" s="189"/>
      <c r="E17" s="190"/>
      <c r="F17" s="190"/>
      <c r="G17" s="191"/>
    </row>
    <row r="18" spans="2:7" x14ac:dyDescent="0.25">
      <c r="B18" s="178"/>
      <c r="C18" s="184"/>
      <c r="D18" s="189"/>
      <c r="E18" s="190"/>
      <c r="F18" s="190"/>
      <c r="G18" s="191"/>
    </row>
    <row r="19" spans="2:7" x14ac:dyDescent="0.25">
      <c r="B19" s="178"/>
      <c r="C19" s="185"/>
      <c r="D19" s="192"/>
      <c r="E19" s="193"/>
      <c r="F19" s="193"/>
      <c r="G19" s="194"/>
    </row>
    <row r="20" spans="2:7" x14ac:dyDescent="0.25">
      <c r="B20" s="178"/>
      <c r="C20" s="180" t="s">
        <v>1169</v>
      </c>
      <c r="D20" s="145" t="s">
        <v>1170</v>
      </c>
      <c r="E20" s="157" t="s">
        <v>1173</v>
      </c>
      <c r="F20" s="155" t="s">
        <v>1249</v>
      </c>
      <c r="G20" s="145" t="s">
        <v>1174</v>
      </c>
    </row>
    <row r="21" spans="2:7" x14ac:dyDescent="0.25">
      <c r="B21" s="178"/>
      <c r="C21" s="181"/>
      <c r="D21" s="145" t="s">
        <v>1170</v>
      </c>
      <c r="E21" s="157">
        <v>0.1</v>
      </c>
      <c r="F21" s="155" t="s">
        <v>1249</v>
      </c>
      <c r="G21" s="145" t="s">
        <v>1167</v>
      </c>
    </row>
    <row r="22" spans="2:7" x14ac:dyDescent="0.25">
      <c r="B22" s="178"/>
      <c r="C22" s="181"/>
      <c r="D22" s="145" t="s">
        <v>1170</v>
      </c>
      <c r="E22" s="157" t="s">
        <v>1173</v>
      </c>
      <c r="F22" s="155" t="s">
        <v>1249</v>
      </c>
      <c r="G22" s="145" t="s">
        <v>1174</v>
      </c>
    </row>
    <row r="23" spans="2:7" x14ac:dyDescent="0.25">
      <c r="B23" s="179"/>
      <c r="C23" s="182"/>
      <c r="D23" s="145" t="s">
        <v>1170</v>
      </c>
      <c r="E23" s="157" t="s">
        <v>1173</v>
      </c>
      <c r="F23" s="155" t="s">
        <v>1249</v>
      </c>
      <c r="G23" s="145" t="s">
        <v>1174</v>
      </c>
    </row>
  </sheetData>
  <mergeCells count="5">
    <mergeCell ref="B12:B23"/>
    <mergeCell ref="C12:C15"/>
    <mergeCell ref="C16:C19"/>
    <mergeCell ref="D16:G19"/>
    <mergeCell ref="C20:C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0"/>
  <sheetViews>
    <sheetView topLeftCell="B80" workbookViewId="0">
      <selection activeCell="C97" sqref="C97"/>
    </sheetView>
  </sheetViews>
  <sheetFormatPr baseColWidth="10" defaultRowHeight="15" x14ac:dyDescent="0.25"/>
  <cols>
    <col min="1" max="1" width="11.28515625" bestFit="1" customWidth="1"/>
    <col min="2" max="2" width="16.140625" bestFit="1" customWidth="1"/>
    <col min="3" max="3" width="39.5703125" customWidth="1"/>
    <col min="5" max="5" width="69.140625" bestFit="1" customWidth="1"/>
    <col min="6" max="6" width="0" hidden="1" customWidth="1"/>
    <col min="7" max="7" width="23.85546875" hidden="1" customWidth="1"/>
    <col min="8" max="8" width="12.5703125" customWidth="1"/>
    <col min="9" max="9" width="20.5703125" customWidth="1"/>
    <col min="10" max="10" width="14.28515625" bestFit="1" customWidth="1"/>
    <col min="11" max="11" width="11.28515625" bestFit="1" customWidth="1"/>
    <col min="12" max="12" width="10.85546875" bestFit="1" customWidth="1"/>
  </cols>
  <sheetData>
    <row r="3" spans="1:13" ht="42.75" x14ac:dyDescent="0.25">
      <c r="A3" s="63" t="s">
        <v>1164</v>
      </c>
      <c r="B3" s="63" t="s">
        <v>1165</v>
      </c>
      <c r="C3" s="63" t="s">
        <v>1103</v>
      </c>
      <c r="D3" s="63" t="s">
        <v>0</v>
      </c>
      <c r="E3" s="146" t="s">
        <v>2</v>
      </c>
      <c r="F3" s="146" t="s">
        <v>1103</v>
      </c>
      <c r="G3" s="63" t="s">
        <v>3</v>
      </c>
      <c r="H3" s="63" t="s">
        <v>4</v>
      </c>
      <c r="I3" s="63" t="s">
        <v>5</v>
      </c>
      <c r="J3" s="125" t="s">
        <v>753</v>
      </c>
      <c r="K3" s="63" t="s">
        <v>470</v>
      </c>
      <c r="L3" s="63" t="s">
        <v>1167</v>
      </c>
      <c r="M3" s="63" t="s">
        <v>1047</v>
      </c>
    </row>
    <row r="4" spans="1:13" ht="42.75" x14ac:dyDescent="0.25">
      <c r="A4" s="205"/>
      <c r="B4" s="200" t="s">
        <v>1102</v>
      </c>
      <c r="C4" s="172" t="s">
        <v>1182</v>
      </c>
      <c r="D4" s="16" t="s">
        <v>11</v>
      </c>
      <c r="E4" s="42" t="s">
        <v>13</v>
      </c>
      <c r="F4" s="18" t="s">
        <v>1104</v>
      </c>
      <c r="G4" s="16" t="s">
        <v>54</v>
      </c>
      <c r="H4" s="16">
        <v>20</v>
      </c>
      <c r="I4" t="s">
        <v>511</v>
      </c>
      <c r="J4" s="16" t="s">
        <v>754</v>
      </c>
      <c r="K4" s="16" t="s">
        <v>1031</v>
      </c>
      <c r="L4" s="16" t="s">
        <v>1167</v>
      </c>
      <c r="M4" s="16" t="s">
        <v>632</v>
      </c>
    </row>
    <row r="5" spans="1:13" ht="42.75" x14ac:dyDescent="0.25">
      <c r="A5" s="205"/>
      <c r="B5" s="200"/>
      <c r="C5" s="172" t="s">
        <v>1183</v>
      </c>
      <c r="D5" s="16" t="s">
        <v>11</v>
      </c>
      <c r="E5" s="42" t="s">
        <v>17</v>
      </c>
      <c r="F5" s="18" t="s">
        <v>1105</v>
      </c>
      <c r="G5" s="16" t="s">
        <v>18</v>
      </c>
      <c r="H5" s="16" t="s">
        <v>19</v>
      </c>
      <c r="I5" s="16" t="s">
        <v>629</v>
      </c>
      <c r="J5" s="16" t="s">
        <v>754</v>
      </c>
      <c r="K5" s="16" t="s">
        <v>485</v>
      </c>
      <c r="L5" s="16" t="s">
        <v>1167</v>
      </c>
      <c r="M5" s="16" t="s">
        <v>633</v>
      </c>
    </row>
    <row r="6" spans="1:13" x14ac:dyDescent="0.25">
      <c r="A6" s="205"/>
      <c r="B6" s="200"/>
      <c r="C6" s="172" t="s">
        <v>1184</v>
      </c>
      <c r="D6" s="16" t="s">
        <v>11</v>
      </c>
      <c r="E6" s="42" t="s">
        <v>22</v>
      </c>
      <c r="F6" s="18" t="s">
        <v>1106</v>
      </c>
      <c r="G6" s="16" t="s">
        <v>23</v>
      </c>
      <c r="H6" s="16">
        <v>3</v>
      </c>
      <c r="I6" s="16" t="s">
        <v>247</v>
      </c>
      <c r="J6" s="16" t="s">
        <v>754</v>
      </c>
      <c r="K6" s="16" t="s">
        <v>468</v>
      </c>
      <c r="L6" s="16" t="s">
        <v>1174</v>
      </c>
      <c r="M6" s="16" t="s">
        <v>634</v>
      </c>
    </row>
    <row r="7" spans="1:13" x14ac:dyDescent="0.25">
      <c r="A7" s="205"/>
      <c r="B7" s="200"/>
      <c r="C7" s="172" t="s">
        <v>1185</v>
      </c>
      <c r="D7" s="16" t="s">
        <v>11</v>
      </c>
      <c r="E7" s="42" t="s">
        <v>26</v>
      </c>
      <c r="F7" s="18" t="s">
        <v>1107</v>
      </c>
      <c r="G7" s="16" t="s">
        <v>23</v>
      </c>
      <c r="H7" s="16">
        <v>3</v>
      </c>
      <c r="I7" s="16" t="s">
        <v>27</v>
      </c>
      <c r="J7" s="16" t="s">
        <v>754</v>
      </c>
      <c r="K7" s="16" t="s">
        <v>472</v>
      </c>
      <c r="L7" s="16" t="s">
        <v>1174</v>
      </c>
      <c r="M7" s="16" t="s">
        <v>635</v>
      </c>
    </row>
    <row r="8" spans="1:13" ht="28.5" x14ac:dyDescent="0.25">
      <c r="A8" s="205"/>
      <c r="B8" s="200"/>
      <c r="C8" s="172" t="s">
        <v>1186</v>
      </c>
      <c r="D8" s="16" t="s">
        <v>28</v>
      </c>
      <c r="E8" s="42" t="s">
        <v>261</v>
      </c>
      <c r="F8" s="18" t="s">
        <v>1108</v>
      </c>
      <c r="G8" s="16" t="s">
        <v>23</v>
      </c>
      <c r="H8" s="16">
        <v>3</v>
      </c>
      <c r="I8" s="16" t="s">
        <v>27</v>
      </c>
      <c r="J8" s="16" t="s">
        <v>754</v>
      </c>
      <c r="K8" s="16" t="s">
        <v>1069</v>
      </c>
      <c r="L8" s="16" t="s">
        <v>1174</v>
      </c>
      <c r="M8" s="16" t="s">
        <v>511</v>
      </c>
    </row>
    <row r="9" spans="1:13" ht="28.5" x14ac:dyDescent="0.25">
      <c r="A9" s="205"/>
      <c r="B9" s="200"/>
      <c r="C9" s="172" t="s">
        <v>1187</v>
      </c>
      <c r="D9" s="16" t="s">
        <v>28</v>
      </c>
      <c r="E9" s="42" t="s">
        <v>756</v>
      </c>
      <c r="F9" s="18" t="s">
        <v>1109</v>
      </c>
      <c r="G9" s="16" t="s">
        <v>23</v>
      </c>
      <c r="H9" s="16">
        <v>2</v>
      </c>
      <c r="I9" s="16" t="s">
        <v>757</v>
      </c>
      <c r="J9" s="16" t="s">
        <v>754</v>
      </c>
      <c r="K9" s="16" t="s">
        <v>1086</v>
      </c>
      <c r="L9" s="16" t="s">
        <v>1174</v>
      </c>
      <c r="M9" s="16" t="s">
        <v>673</v>
      </c>
    </row>
    <row r="10" spans="1:13" ht="28.5" x14ac:dyDescent="0.25">
      <c r="A10" s="205"/>
      <c r="B10" s="200"/>
      <c r="C10" s="172" t="s">
        <v>1188</v>
      </c>
      <c r="D10" s="16" t="s">
        <v>28</v>
      </c>
      <c r="E10" s="42" t="s">
        <v>39</v>
      </c>
      <c r="F10" s="18" t="s">
        <v>1110</v>
      </c>
      <c r="G10" s="16" t="s">
        <v>14</v>
      </c>
      <c r="H10" s="16">
        <v>1024</v>
      </c>
      <c r="I10" s="16" t="s">
        <v>511</v>
      </c>
      <c r="J10" s="16" t="s">
        <v>755</v>
      </c>
      <c r="K10" s="16" t="s">
        <v>1077</v>
      </c>
      <c r="L10" s="16" t="s">
        <v>1174</v>
      </c>
      <c r="M10" s="16" t="s">
        <v>682</v>
      </c>
    </row>
    <row r="11" spans="1:13" x14ac:dyDescent="0.25">
      <c r="A11" s="205"/>
      <c r="B11" s="200"/>
      <c r="C11" s="148"/>
      <c r="D11" s="149" t="s">
        <v>41</v>
      </c>
      <c r="E11" s="150" t="s">
        <v>43</v>
      </c>
      <c r="F11" s="159"/>
      <c r="G11" s="149" t="s">
        <v>511</v>
      </c>
      <c r="H11" s="149" t="s">
        <v>511</v>
      </c>
      <c r="I11" s="149" t="s">
        <v>511</v>
      </c>
      <c r="J11" s="149" t="s">
        <v>754</v>
      </c>
      <c r="K11" s="149" t="s">
        <v>1067</v>
      </c>
      <c r="L11" s="149" t="s">
        <v>511</v>
      </c>
      <c r="M11" s="149" t="s">
        <v>511</v>
      </c>
    </row>
    <row r="12" spans="1:13" ht="28.5" x14ac:dyDescent="0.25">
      <c r="A12" s="205"/>
      <c r="B12" s="200"/>
      <c r="C12" s="172" t="s">
        <v>1189</v>
      </c>
      <c r="D12" s="16" t="s">
        <v>28</v>
      </c>
      <c r="E12" s="42" t="s">
        <v>45</v>
      </c>
      <c r="F12" s="27" t="s">
        <v>1111</v>
      </c>
      <c r="G12" s="16" t="s">
        <v>14</v>
      </c>
      <c r="H12" s="16">
        <v>3</v>
      </c>
      <c r="I12" s="16" t="s">
        <v>250</v>
      </c>
      <c r="J12" s="16" t="s">
        <v>754</v>
      </c>
      <c r="K12" s="16" t="s">
        <v>1070</v>
      </c>
      <c r="L12" s="16" t="s">
        <v>1174</v>
      </c>
      <c r="M12" s="16" t="s">
        <v>511</v>
      </c>
    </row>
    <row r="13" spans="1:13" ht="28.5" x14ac:dyDescent="0.25">
      <c r="A13" s="205"/>
      <c r="B13" s="200"/>
      <c r="C13" s="172" t="s">
        <v>1190</v>
      </c>
      <c r="D13" s="16" t="s">
        <v>11</v>
      </c>
      <c r="E13" s="42" t="s">
        <v>47</v>
      </c>
      <c r="F13" s="27" t="s">
        <v>1112</v>
      </c>
      <c r="G13" s="16" t="s">
        <v>14</v>
      </c>
      <c r="H13" s="16">
        <v>1024</v>
      </c>
      <c r="I13" s="16" t="s">
        <v>511</v>
      </c>
      <c r="J13" s="16" t="s">
        <v>754</v>
      </c>
      <c r="K13" s="16" t="s">
        <v>1071</v>
      </c>
      <c r="L13" s="16" t="s">
        <v>1174</v>
      </c>
      <c r="M13" s="16" t="s">
        <v>511</v>
      </c>
    </row>
    <row r="14" spans="1:13" x14ac:dyDescent="0.25">
      <c r="A14" s="205"/>
      <c r="B14" s="200"/>
      <c r="C14" s="148"/>
      <c r="D14" s="149" t="s">
        <v>11</v>
      </c>
      <c r="E14" s="150" t="s">
        <v>49</v>
      </c>
      <c r="F14" t="s">
        <v>511</v>
      </c>
      <c r="G14" s="16" t="s">
        <v>511</v>
      </c>
      <c r="H14" s="16" t="s">
        <v>511</v>
      </c>
      <c r="I14" s="16" t="s">
        <v>511</v>
      </c>
      <c r="J14" s="16" t="s">
        <v>754</v>
      </c>
      <c r="K14" s="16" t="s">
        <v>511</v>
      </c>
      <c r="L14" s="16" t="s">
        <v>511</v>
      </c>
      <c r="M14" s="16" t="s">
        <v>511</v>
      </c>
    </row>
    <row r="15" spans="1:13" ht="85.5" x14ac:dyDescent="0.25">
      <c r="A15" s="205"/>
      <c r="B15" s="200"/>
      <c r="C15" s="172" t="s">
        <v>1191</v>
      </c>
      <c r="D15" s="16" t="s">
        <v>28</v>
      </c>
      <c r="E15" s="42" t="s">
        <v>51</v>
      </c>
      <c r="F15" s="27" t="s">
        <v>1113</v>
      </c>
      <c r="G15" s="16" t="s">
        <v>14</v>
      </c>
      <c r="H15" s="16">
        <v>3</v>
      </c>
      <c r="I15" s="16" t="s">
        <v>511</v>
      </c>
      <c r="J15" s="16" t="s">
        <v>754</v>
      </c>
      <c r="K15" s="16" t="s">
        <v>1072</v>
      </c>
      <c r="L15" s="16" t="s">
        <v>1174</v>
      </c>
      <c r="M15" s="16" t="s">
        <v>511</v>
      </c>
    </row>
    <row r="16" spans="1:13" x14ac:dyDescent="0.25">
      <c r="A16" s="205"/>
      <c r="B16" s="200"/>
      <c r="C16" s="172" t="s">
        <v>1192</v>
      </c>
      <c r="D16" s="16" t="s">
        <v>11</v>
      </c>
      <c r="E16" s="42" t="s">
        <v>53</v>
      </c>
      <c r="F16" s="31" t="s">
        <v>1114</v>
      </c>
      <c r="G16" s="16" t="s">
        <v>54</v>
      </c>
      <c r="H16" s="16" t="s">
        <v>511</v>
      </c>
      <c r="I16" s="16" t="s">
        <v>511</v>
      </c>
      <c r="J16" s="16" t="s">
        <v>754</v>
      </c>
      <c r="K16" s="16" t="s">
        <v>511</v>
      </c>
      <c r="L16" s="16" t="s">
        <v>1174</v>
      </c>
      <c r="M16" s="16" t="s">
        <v>631</v>
      </c>
    </row>
    <row r="17" spans="1:13" x14ac:dyDescent="0.25">
      <c r="A17" s="205"/>
      <c r="B17" s="200"/>
      <c r="C17" s="148"/>
      <c r="D17" s="149" t="s">
        <v>41</v>
      </c>
      <c r="E17" s="197" t="s">
        <v>56</v>
      </c>
      <c r="F17" s="198"/>
      <c r="G17" s="198"/>
      <c r="H17" s="199"/>
      <c r="I17" s="149" t="s">
        <v>511</v>
      </c>
      <c r="J17" s="149" t="s">
        <v>754</v>
      </c>
      <c r="K17" s="149" t="s">
        <v>1025</v>
      </c>
      <c r="L17" s="149" t="s">
        <v>511</v>
      </c>
      <c r="M17" s="149" t="s">
        <v>511</v>
      </c>
    </row>
    <row r="18" spans="1:13" ht="42.75" x14ac:dyDescent="0.25">
      <c r="A18" s="205"/>
      <c r="B18" s="200"/>
      <c r="C18" s="172" t="s">
        <v>1193</v>
      </c>
      <c r="D18" s="16" t="s">
        <v>11</v>
      </c>
      <c r="E18" s="42" t="s">
        <v>58</v>
      </c>
      <c r="F18" s="26" t="s">
        <v>1115</v>
      </c>
      <c r="G18" s="16" t="s">
        <v>1038</v>
      </c>
      <c r="H18" s="16">
        <v>20</v>
      </c>
      <c r="I18" s="16" t="s">
        <v>511</v>
      </c>
      <c r="J18" s="16" t="s">
        <v>754</v>
      </c>
      <c r="K18" s="16" t="s">
        <v>684</v>
      </c>
      <c r="L18" s="16" t="s">
        <v>1174</v>
      </c>
      <c r="M18" s="16" t="s">
        <v>667</v>
      </c>
    </row>
    <row r="19" spans="1:13" ht="42.75" x14ac:dyDescent="0.25">
      <c r="A19" s="205"/>
      <c r="B19" s="201"/>
      <c r="C19" s="172" t="s">
        <v>1194</v>
      </c>
      <c r="D19" s="16" t="s">
        <v>28</v>
      </c>
      <c r="E19" s="42" t="s">
        <v>61</v>
      </c>
      <c r="F19" s="26" t="s">
        <v>1116</v>
      </c>
      <c r="G19" s="16" t="s">
        <v>18</v>
      </c>
      <c r="H19" s="16" t="s">
        <v>19</v>
      </c>
      <c r="I19" s="16" t="s">
        <v>629</v>
      </c>
      <c r="J19" s="16" t="s">
        <v>755</v>
      </c>
      <c r="K19" s="16" t="s">
        <v>1078</v>
      </c>
      <c r="L19" s="16" t="s">
        <v>1174</v>
      </c>
      <c r="M19" s="16" t="s">
        <v>511</v>
      </c>
    </row>
    <row r="20" spans="1:13" x14ac:dyDescent="0.25">
      <c r="A20" s="205"/>
      <c r="B20" s="202" t="s">
        <v>1099</v>
      </c>
      <c r="C20" s="148"/>
      <c r="D20" s="149" t="s">
        <v>11</v>
      </c>
      <c r="E20" s="150" t="s">
        <v>64</v>
      </c>
      <c r="F20" s="159" t="s">
        <v>617</v>
      </c>
      <c r="G20" s="149" t="s">
        <v>511</v>
      </c>
      <c r="H20" s="149" t="s">
        <v>511</v>
      </c>
      <c r="I20" s="149" t="s">
        <v>511</v>
      </c>
      <c r="J20" s="149" t="s">
        <v>754</v>
      </c>
      <c r="K20" s="149" t="s">
        <v>511</v>
      </c>
      <c r="L20" s="149" t="s">
        <v>511</v>
      </c>
      <c r="M20" s="149" t="s">
        <v>511</v>
      </c>
    </row>
    <row r="21" spans="1:13" x14ac:dyDescent="0.25">
      <c r="A21" s="205"/>
      <c r="B21" s="203"/>
      <c r="C21" s="172" t="s">
        <v>1248</v>
      </c>
      <c r="D21" s="16" t="s">
        <v>33</v>
      </c>
      <c r="E21" s="42" t="s">
        <v>68</v>
      </c>
      <c r="F21" s="27" t="s">
        <v>1117</v>
      </c>
      <c r="G21" s="16" t="s">
        <v>54</v>
      </c>
      <c r="H21" s="16">
        <v>100</v>
      </c>
      <c r="I21" s="16"/>
      <c r="J21" s="16" t="s">
        <v>754</v>
      </c>
      <c r="K21" s="16"/>
      <c r="L21" s="16" t="s">
        <v>1174</v>
      </c>
      <c r="M21" s="16" t="s">
        <v>683</v>
      </c>
    </row>
    <row r="22" spans="1:13" ht="42.75" x14ac:dyDescent="0.25">
      <c r="A22" s="205"/>
      <c r="B22" s="203"/>
      <c r="C22" s="172" t="s">
        <v>1239</v>
      </c>
      <c r="D22" s="16" t="s">
        <v>28</v>
      </c>
      <c r="E22" s="42" t="s">
        <v>1240</v>
      </c>
      <c r="F22" s="27"/>
      <c r="G22" s="16"/>
      <c r="H22" s="16">
        <v>5</v>
      </c>
      <c r="I22" s="16"/>
      <c r="J22" s="16" t="s">
        <v>754</v>
      </c>
      <c r="K22" s="16" t="s">
        <v>1241</v>
      </c>
      <c r="L22" s="16"/>
      <c r="M22" s="16"/>
    </row>
    <row r="23" spans="1:13" ht="42.75" x14ac:dyDescent="0.25">
      <c r="A23" s="205"/>
      <c r="B23" s="203"/>
      <c r="C23" s="172" t="s">
        <v>1195</v>
      </c>
      <c r="D23" s="16" t="s">
        <v>28</v>
      </c>
      <c r="E23" s="42" t="s">
        <v>70</v>
      </c>
      <c r="F23" s="27"/>
      <c r="G23" s="16"/>
      <c r="H23" s="16">
        <v>9</v>
      </c>
      <c r="I23" s="16" t="s">
        <v>71</v>
      </c>
      <c r="J23" s="16" t="s">
        <v>754</v>
      </c>
      <c r="K23" s="16" t="s">
        <v>1002</v>
      </c>
      <c r="L23" s="16" t="s">
        <v>1167</v>
      </c>
      <c r="M23" s="16" t="s">
        <v>683</v>
      </c>
    </row>
    <row r="24" spans="1:13" ht="28.5" x14ac:dyDescent="0.25">
      <c r="A24" s="205"/>
      <c r="B24" s="203"/>
      <c r="C24" s="172" t="s">
        <v>1196</v>
      </c>
      <c r="D24" s="16" t="s">
        <v>28</v>
      </c>
      <c r="E24" s="42" t="s">
        <v>73</v>
      </c>
      <c r="F24" s="27" t="s">
        <v>1118</v>
      </c>
      <c r="G24" s="16" t="s">
        <v>54</v>
      </c>
      <c r="H24" s="16">
        <v>14</v>
      </c>
      <c r="I24" s="16" t="s">
        <v>511</v>
      </c>
      <c r="J24" s="16" t="s">
        <v>754</v>
      </c>
      <c r="K24" s="16" t="s">
        <v>1085</v>
      </c>
      <c r="L24" s="16" t="s">
        <v>1167</v>
      </c>
      <c r="M24" s="16" t="s">
        <v>1061</v>
      </c>
    </row>
    <row r="25" spans="1:13" x14ac:dyDescent="0.25">
      <c r="A25" s="205"/>
      <c r="B25" s="203"/>
      <c r="C25" s="148"/>
      <c r="D25" s="149" t="s">
        <v>11</v>
      </c>
      <c r="E25" s="197" t="s">
        <v>77</v>
      </c>
      <c r="F25" s="198"/>
      <c r="G25" s="198"/>
      <c r="H25" s="199"/>
      <c r="I25" s="149" t="s">
        <v>511</v>
      </c>
      <c r="J25" s="149" t="s">
        <v>754</v>
      </c>
      <c r="K25" s="149" t="s">
        <v>511</v>
      </c>
      <c r="L25" s="149" t="s">
        <v>511</v>
      </c>
      <c r="M25" s="149" t="s">
        <v>638</v>
      </c>
    </row>
    <row r="26" spans="1:13" ht="28.5" x14ac:dyDescent="0.25">
      <c r="A26" s="205"/>
      <c r="B26" s="203"/>
      <c r="C26" s="172" t="s">
        <v>1197</v>
      </c>
      <c r="D26" s="16" t="s">
        <v>11</v>
      </c>
      <c r="E26" s="78" t="s">
        <v>1160</v>
      </c>
      <c r="F26" s="44" t="s">
        <v>1119</v>
      </c>
      <c r="G26" s="16" t="s">
        <v>23</v>
      </c>
      <c r="H26" s="16">
        <v>2</v>
      </c>
      <c r="I26" s="16" t="s">
        <v>251</v>
      </c>
      <c r="J26" s="16" t="s">
        <v>754</v>
      </c>
      <c r="K26" s="16" t="s">
        <v>1063</v>
      </c>
      <c r="L26" s="16" t="s">
        <v>1174</v>
      </c>
      <c r="M26" s="16" t="s">
        <v>639</v>
      </c>
    </row>
    <row r="27" spans="1:13" x14ac:dyDescent="0.25">
      <c r="A27" s="205"/>
      <c r="B27" s="203"/>
      <c r="C27" s="148"/>
      <c r="D27" s="149" t="s">
        <v>11</v>
      </c>
      <c r="E27" s="197" t="s">
        <v>99</v>
      </c>
      <c r="F27" s="198"/>
      <c r="G27" s="198"/>
      <c r="H27" s="199"/>
      <c r="I27" s="149" t="s">
        <v>511</v>
      </c>
      <c r="J27" s="149" t="s">
        <v>754</v>
      </c>
      <c r="K27" s="149" t="s">
        <v>511</v>
      </c>
      <c r="L27" s="149" t="s">
        <v>511</v>
      </c>
      <c r="M27" s="149" t="s">
        <v>511</v>
      </c>
    </row>
    <row r="28" spans="1:13" ht="28.5" x14ac:dyDescent="0.25">
      <c r="A28" s="205"/>
      <c r="B28" s="203"/>
      <c r="C28" s="172" t="s">
        <v>1198</v>
      </c>
      <c r="D28" s="16" t="s">
        <v>28</v>
      </c>
      <c r="E28" s="42" t="s">
        <v>70</v>
      </c>
      <c r="F28" s="82" t="s">
        <v>1120</v>
      </c>
      <c r="G28" s="16" t="s">
        <v>54</v>
      </c>
      <c r="H28" s="16">
        <v>9</v>
      </c>
      <c r="I28" s="16" t="s">
        <v>511</v>
      </c>
      <c r="J28" s="16" t="s">
        <v>754</v>
      </c>
      <c r="K28" s="16" t="s">
        <v>1011</v>
      </c>
      <c r="L28" s="16" t="s">
        <v>1174</v>
      </c>
      <c r="M28" s="16" t="s">
        <v>511</v>
      </c>
    </row>
    <row r="29" spans="1:13" x14ac:dyDescent="0.25">
      <c r="A29" s="205"/>
      <c r="B29" s="203"/>
      <c r="C29" s="172" t="s">
        <v>1199</v>
      </c>
      <c r="D29" s="16" t="s">
        <v>28</v>
      </c>
      <c r="E29" s="42" t="s">
        <v>411</v>
      </c>
      <c r="F29" s="82" t="s">
        <v>1121</v>
      </c>
      <c r="G29" s="16" t="s">
        <v>54</v>
      </c>
      <c r="H29" s="16">
        <v>5</v>
      </c>
      <c r="I29" s="16" t="s">
        <v>511</v>
      </c>
      <c r="J29" s="16" t="s">
        <v>754</v>
      </c>
      <c r="K29" s="16" t="s">
        <v>1067</v>
      </c>
      <c r="L29" s="16" t="s">
        <v>1174</v>
      </c>
      <c r="M29" s="16" t="s">
        <v>511</v>
      </c>
    </row>
    <row r="30" spans="1:13" x14ac:dyDescent="0.25">
      <c r="A30" s="205"/>
      <c r="B30" s="203"/>
      <c r="C30" s="172" t="s">
        <v>1200</v>
      </c>
      <c r="D30" s="16" t="s">
        <v>28</v>
      </c>
      <c r="E30" s="42" t="s">
        <v>104</v>
      </c>
      <c r="F30" s="80" t="s">
        <v>1122</v>
      </c>
      <c r="G30" s="16" t="s">
        <v>54</v>
      </c>
      <c r="H30" s="16">
        <v>15</v>
      </c>
      <c r="I30" s="16" t="s">
        <v>251</v>
      </c>
      <c r="J30" s="16" t="s">
        <v>754</v>
      </c>
      <c r="K30" s="16" t="s">
        <v>1067</v>
      </c>
      <c r="L30" s="16" t="s">
        <v>1174</v>
      </c>
      <c r="M30" s="16" t="s">
        <v>675</v>
      </c>
    </row>
    <row r="31" spans="1:13" x14ac:dyDescent="0.25">
      <c r="A31" s="205"/>
      <c r="B31" s="203"/>
      <c r="C31" s="148"/>
      <c r="D31" s="149" t="s">
        <v>11</v>
      </c>
      <c r="E31" s="197" t="s">
        <v>336</v>
      </c>
      <c r="F31" s="198"/>
      <c r="G31" s="198"/>
      <c r="H31" s="199"/>
      <c r="I31" s="149" t="s">
        <v>511</v>
      </c>
      <c r="J31" s="149" t="s">
        <v>754</v>
      </c>
      <c r="K31" s="149" t="s">
        <v>511</v>
      </c>
      <c r="L31" s="149" t="s">
        <v>511</v>
      </c>
      <c r="M31" s="149" t="s">
        <v>640</v>
      </c>
    </row>
    <row r="32" spans="1:13" ht="28.5" x14ac:dyDescent="0.25">
      <c r="A32" s="205"/>
      <c r="B32" s="203"/>
      <c r="C32" s="172" t="s">
        <v>1201</v>
      </c>
      <c r="D32" s="16" t="s">
        <v>11</v>
      </c>
      <c r="E32" s="42" t="s">
        <v>1161</v>
      </c>
      <c r="F32" s="44" t="s">
        <v>1123</v>
      </c>
      <c r="G32" s="16" t="s">
        <v>23</v>
      </c>
      <c r="H32" s="16">
        <v>2</v>
      </c>
      <c r="I32" s="16" t="s">
        <v>251</v>
      </c>
      <c r="J32" s="16" t="s">
        <v>754</v>
      </c>
      <c r="K32" s="16" t="s">
        <v>1063</v>
      </c>
      <c r="L32" s="16" t="s">
        <v>1174</v>
      </c>
      <c r="M32" s="16" t="s">
        <v>641</v>
      </c>
    </row>
    <row r="33" spans="1:13" x14ac:dyDescent="0.25">
      <c r="A33" s="205"/>
      <c r="B33" s="203"/>
      <c r="C33" s="148"/>
      <c r="D33" s="149" t="s">
        <v>28</v>
      </c>
      <c r="E33" s="197" t="s">
        <v>123</v>
      </c>
      <c r="F33" s="198"/>
      <c r="G33" s="198"/>
      <c r="H33" s="199"/>
      <c r="I33" s="149" t="s">
        <v>511</v>
      </c>
      <c r="J33" s="149" t="s">
        <v>754</v>
      </c>
      <c r="K33" s="149" t="s">
        <v>511</v>
      </c>
      <c r="L33" s="149" t="s">
        <v>511</v>
      </c>
      <c r="M33" s="149" t="s">
        <v>511</v>
      </c>
    </row>
    <row r="34" spans="1:13" ht="28.5" x14ac:dyDescent="0.25">
      <c r="A34" s="205"/>
      <c r="B34" s="204"/>
      <c r="C34" s="172" t="s">
        <v>1202</v>
      </c>
      <c r="D34" s="16" t="s">
        <v>11</v>
      </c>
      <c r="E34" s="78" t="s">
        <v>128</v>
      </c>
      <c r="F34" s="26" t="s">
        <v>1124</v>
      </c>
      <c r="G34" s="16" t="s">
        <v>54</v>
      </c>
      <c r="H34" s="16">
        <v>13</v>
      </c>
      <c r="I34" s="16" t="s">
        <v>251</v>
      </c>
      <c r="J34" s="16" t="s">
        <v>754</v>
      </c>
      <c r="K34" s="16" t="s">
        <v>511</v>
      </c>
      <c r="L34" s="16" t="s">
        <v>1174</v>
      </c>
      <c r="M34" s="16" t="s">
        <v>1062</v>
      </c>
    </row>
    <row r="35" spans="1:13" x14ac:dyDescent="0.25">
      <c r="A35" s="205"/>
      <c r="B35" s="202" t="s">
        <v>1102</v>
      </c>
      <c r="C35" s="148"/>
      <c r="D35" s="149" t="s">
        <v>28</v>
      </c>
      <c r="E35" s="197" t="s">
        <v>146</v>
      </c>
      <c r="F35" s="198"/>
      <c r="G35" s="198"/>
      <c r="H35" s="198"/>
      <c r="I35" s="199"/>
      <c r="J35" s="149" t="s">
        <v>754</v>
      </c>
      <c r="K35" s="149" t="s">
        <v>511</v>
      </c>
      <c r="L35" s="149" t="s">
        <v>511</v>
      </c>
      <c r="M35" s="149" t="s">
        <v>511</v>
      </c>
    </row>
    <row r="36" spans="1:13" ht="42.75" x14ac:dyDescent="0.25">
      <c r="A36" s="205"/>
      <c r="B36" s="203"/>
      <c r="C36" s="172" t="s">
        <v>1203</v>
      </c>
      <c r="D36" s="16" t="s">
        <v>28</v>
      </c>
      <c r="E36" s="78" t="s">
        <v>148</v>
      </c>
      <c r="F36" s="27" t="s">
        <v>1125</v>
      </c>
      <c r="G36" s="16" t="s">
        <v>18</v>
      </c>
      <c r="H36" s="16" t="s">
        <v>19</v>
      </c>
      <c r="I36" s="16" t="s">
        <v>629</v>
      </c>
      <c r="J36" s="16" t="s">
        <v>754</v>
      </c>
      <c r="K36" s="16" t="s">
        <v>490</v>
      </c>
      <c r="L36" s="16" t="s">
        <v>1174</v>
      </c>
      <c r="M36" s="16" t="s">
        <v>511</v>
      </c>
    </row>
    <row r="37" spans="1:13" ht="28.5" x14ac:dyDescent="0.25">
      <c r="A37" s="205"/>
      <c r="B37" s="203"/>
      <c r="C37" s="148"/>
      <c r="D37" s="149" t="s">
        <v>28</v>
      </c>
      <c r="E37" s="197" t="s">
        <v>150</v>
      </c>
      <c r="F37" s="198" t="s">
        <v>617</v>
      </c>
      <c r="G37" s="198" t="s">
        <v>511</v>
      </c>
      <c r="H37" s="199" t="s">
        <v>511</v>
      </c>
      <c r="I37" s="149" t="s">
        <v>511</v>
      </c>
      <c r="J37" s="149" t="s">
        <v>754</v>
      </c>
      <c r="K37" s="149" t="s">
        <v>1073</v>
      </c>
      <c r="L37" s="149" t="s">
        <v>511</v>
      </c>
      <c r="M37" s="149" t="s">
        <v>511</v>
      </c>
    </row>
    <row r="38" spans="1:13" ht="42.75" x14ac:dyDescent="0.25">
      <c r="A38" s="205"/>
      <c r="B38" s="203"/>
      <c r="C38" s="172" t="s">
        <v>1204</v>
      </c>
      <c r="D38" s="16" t="s">
        <v>28</v>
      </c>
      <c r="E38" s="26" t="s">
        <v>152</v>
      </c>
      <c r="F38" s="27" t="s">
        <v>1126</v>
      </c>
      <c r="G38" s="16" t="s">
        <v>18</v>
      </c>
      <c r="H38" s="16" t="s">
        <v>19</v>
      </c>
      <c r="I38" s="16" t="s">
        <v>629</v>
      </c>
      <c r="J38" s="16" t="s">
        <v>754</v>
      </c>
      <c r="K38" s="16" t="s">
        <v>1074</v>
      </c>
      <c r="L38" s="16" t="s">
        <v>1174</v>
      </c>
      <c r="M38" s="16" t="s">
        <v>680</v>
      </c>
    </row>
    <row r="39" spans="1:13" ht="42.75" x14ac:dyDescent="0.25">
      <c r="A39" s="205"/>
      <c r="B39" s="203"/>
      <c r="C39" s="172" t="s">
        <v>1205</v>
      </c>
      <c r="D39" s="16" t="s">
        <v>28</v>
      </c>
      <c r="E39" s="78" t="s">
        <v>154</v>
      </c>
      <c r="F39" s="27" t="s">
        <v>1127</v>
      </c>
      <c r="G39" s="16" t="s">
        <v>18</v>
      </c>
      <c r="H39" s="16" t="s">
        <v>19</v>
      </c>
      <c r="I39" s="16" t="s">
        <v>629</v>
      </c>
      <c r="J39" s="16" t="s">
        <v>754</v>
      </c>
      <c r="K39" s="16" t="s">
        <v>1074</v>
      </c>
      <c r="L39" s="16" t="s">
        <v>1174</v>
      </c>
      <c r="M39" s="16" t="s">
        <v>1055</v>
      </c>
    </row>
    <row r="40" spans="1:13" x14ac:dyDescent="0.25">
      <c r="A40" s="205"/>
      <c r="B40" s="203"/>
      <c r="C40" s="148"/>
      <c r="D40" s="149" t="s">
        <v>28</v>
      </c>
      <c r="E40" s="197" t="s">
        <v>1181</v>
      </c>
      <c r="F40" s="198"/>
      <c r="G40" s="198"/>
      <c r="H40" s="198"/>
      <c r="I40" s="199"/>
      <c r="J40" s="149" t="s">
        <v>755</v>
      </c>
      <c r="K40" s="149" t="s">
        <v>493</v>
      </c>
      <c r="L40" s="149" t="s">
        <v>511</v>
      </c>
      <c r="M40" s="149" t="s">
        <v>511</v>
      </c>
    </row>
    <row r="41" spans="1:13" x14ac:dyDescent="0.25">
      <c r="A41" s="205"/>
      <c r="B41" s="203"/>
      <c r="C41" s="172" t="s">
        <v>1242</v>
      </c>
      <c r="D41" s="16" t="s">
        <v>11</v>
      </c>
      <c r="E41" s="26" t="s">
        <v>158</v>
      </c>
      <c r="F41" s="82" t="s">
        <v>1128</v>
      </c>
      <c r="G41" s="16" t="s">
        <v>23</v>
      </c>
      <c r="H41" s="41">
        <v>255</v>
      </c>
      <c r="I41" s="16"/>
      <c r="J41" s="16"/>
      <c r="K41" s="16"/>
      <c r="L41" s="16" t="s">
        <v>1174</v>
      </c>
      <c r="M41" s="16"/>
    </row>
    <row r="42" spans="1:13" x14ac:dyDescent="0.25">
      <c r="A42" s="205"/>
      <c r="B42" s="171"/>
      <c r="C42" s="172" t="s">
        <v>1243</v>
      </c>
      <c r="D42" s="16"/>
      <c r="E42" s="26" t="s">
        <v>160</v>
      </c>
      <c r="F42" s="81"/>
      <c r="G42" s="173"/>
      <c r="H42" s="41">
        <v>255</v>
      </c>
      <c r="I42" s="16"/>
      <c r="J42" s="16"/>
      <c r="K42" s="16"/>
      <c r="L42" s="16" t="s">
        <v>1174</v>
      </c>
      <c r="M42" s="16"/>
    </row>
    <row r="43" spans="1:13" x14ac:dyDescent="0.25">
      <c r="A43" s="205"/>
      <c r="B43" s="171"/>
      <c r="C43" s="172" t="s">
        <v>1244</v>
      </c>
      <c r="D43" s="16"/>
      <c r="E43" s="26" t="s">
        <v>162</v>
      </c>
      <c r="F43" s="81"/>
      <c r="G43" s="173"/>
      <c r="H43" s="41">
        <v>255</v>
      </c>
      <c r="I43" s="16"/>
      <c r="J43" s="16"/>
      <c r="K43" s="16"/>
      <c r="L43" s="16" t="s">
        <v>1174</v>
      </c>
      <c r="M43" s="16"/>
    </row>
    <row r="44" spans="1:13" x14ac:dyDescent="0.25">
      <c r="A44" s="205"/>
      <c r="B44" s="171"/>
      <c r="C44" s="172" t="s">
        <v>1245</v>
      </c>
      <c r="D44" s="16"/>
      <c r="E44" s="26" t="s">
        <v>164</v>
      </c>
      <c r="F44" s="81"/>
      <c r="G44" s="173"/>
      <c r="H44" s="41">
        <v>255</v>
      </c>
      <c r="I44" s="16"/>
      <c r="J44" s="16"/>
      <c r="K44" s="16"/>
      <c r="L44" s="16" t="s">
        <v>1174</v>
      </c>
      <c r="M44" s="16"/>
    </row>
    <row r="45" spans="1:13" x14ac:dyDescent="0.25">
      <c r="A45" s="205"/>
      <c r="B45" s="171"/>
      <c r="C45" s="172" t="s">
        <v>1246</v>
      </c>
      <c r="D45" s="16"/>
      <c r="E45" s="26" t="s">
        <v>166</v>
      </c>
      <c r="F45" s="81"/>
      <c r="G45" s="173"/>
      <c r="H45" s="22">
        <v>10</v>
      </c>
      <c r="I45" s="16"/>
      <c r="J45" s="16"/>
      <c r="K45" s="16"/>
      <c r="L45" s="16" t="s">
        <v>1174</v>
      </c>
      <c r="M45" s="16"/>
    </row>
    <row r="46" spans="1:13" x14ac:dyDescent="0.25">
      <c r="A46" s="205"/>
      <c r="B46" s="171"/>
      <c r="C46" s="172" t="s">
        <v>1247</v>
      </c>
      <c r="D46" s="16"/>
      <c r="E46" s="26" t="s">
        <v>168</v>
      </c>
      <c r="F46" s="81"/>
      <c r="G46" s="173"/>
      <c r="H46" s="41">
        <v>255</v>
      </c>
      <c r="I46" s="16"/>
      <c r="J46" s="16"/>
      <c r="K46" s="16"/>
      <c r="L46" s="16" t="s">
        <v>1174</v>
      </c>
      <c r="M46" s="16"/>
    </row>
    <row r="47" spans="1:13" ht="28.5" x14ac:dyDescent="0.25">
      <c r="A47" s="205"/>
      <c r="B47" s="171"/>
      <c r="C47" s="172" t="s">
        <v>1206</v>
      </c>
      <c r="D47" s="16" t="s">
        <v>11</v>
      </c>
      <c r="E47" s="26" t="s">
        <v>170</v>
      </c>
      <c r="F47" s="81"/>
      <c r="G47" s="173"/>
      <c r="H47" s="16">
        <v>2</v>
      </c>
      <c r="I47" s="16" t="s">
        <v>251</v>
      </c>
      <c r="J47" s="16" t="s">
        <v>755</v>
      </c>
      <c r="K47" s="16" t="s">
        <v>1063</v>
      </c>
      <c r="L47" s="16" t="s">
        <v>1174</v>
      </c>
      <c r="M47" s="16" t="s">
        <v>668</v>
      </c>
    </row>
    <row r="48" spans="1:13" x14ac:dyDescent="0.25">
      <c r="A48" s="205"/>
      <c r="B48" s="202" t="s">
        <v>1101</v>
      </c>
      <c r="C48" s="148"/>
      <c r="D48" s="149" t="s">
        <v>33</v>
      </c>
      <c r="E48" s="197" t="s">
        <v>1024</v>
      </c>
      <c r="F48" s="198"/>
      <c r="G48" s="198"/>
      <c r="H48" s="199"/>
      <c r="I48" s="149" t="s">
        <v>511</v>
      </c>
      <c r="J48" s="149" t="s">
        <v>755</v>
      </c>
      <c r="K48" s="149" t="s">
        <v>511</v>
      </c>
      <c r="L48" s="149" t="s">
        <v>511</v>
      </c>
      <c r="M48" s="149" t="s">
        <v>511</v>
      </c>
    </row>
    <row r="49" spans="1:13" ht="28.5" x14ac:dyDescent="0.25">
      <c r="A49" s="205"/>
      <c r="B49" s="203"/>
      <c r="C49" s="172" t="s">
        <v>1207</v>
      </c>
      <c r="D49" s="16" t="s">
        <v>11</v>
      </c>
      <c r="E49" s="26" t="s">
        <v>173</v>
      </c>
      <c r="F49" s="82" t="s">
        <v>1129</v>
      </c>
      <c r="G49" s="16" t="s">
        <v>258</v>
      </c>
      <c r="H49" s="16">
        <v>19.2</v>
      </c>
      <c r="I49" s="16" t="s">
        <v>511</v>
      </c>
      <c r="J49" s="16" t="s">
        <v>755</v>
      </c>
      <c r="K49" s="16" t="s">
        <v>479</v>
      </c>
      <c r="L49" s="16" t="s">
        <v>1174</v>
      </c>
      <c r="M49" s="16" t="s">
        <v>653</v>
      </c>
    </row>
    <row r="50" spans="1:13" x14ac:dyDescent="0.25">
      <c r="A50" s="205"/>
      <c r="B50" s="203"/>
      <c r="C50" s="172" t="s">
        <v>1208</v>
      </c>
      <c r="D50" s="16" t="s">
        <v>11</v>
      </c>
      <c r="E50" s="26" t="s">
        <v>259</v>
      </c>
      <c r="F50" s="82" t="s">
        <v>1130</v>
      </c>
      <c r="G50" s="16" t="s">
        <v>23</v>
      </c>
      <c r="H50" s="16">
        <v>2</v>
      </c>
      <c r="I50" s="16" t="s">
        <v>467</v>
      </c>
      <c r="J50" s="16" t="s">
        <v>755</v>
      </c>
      <c r="K50" s="16" t="s">
        <v>1035</v>
      </c>
      <c r="L50" s="16" t="s">
        <v>1174</v>
      </c>
      <c r="M50" s="16" t="s">
        <v>654</v>
      </c>
    </row>
    <row r="51" spans="1:13" x14ac:dyDescent="0.25">
      <c r="A51" s="205"/>
      <c r="B51" s="203"/>
      <c r="C51" s="172" t="s">
        <v>1209</v>
      </c>
      <c r="D51" s="16" t="s">
        <v>28</v>
      </c>
      <c r="E51" s="78" t="s">
        <v>361</v>
      </c>
      <c r="F51" s="81" t="s">
        <v>1131</v>
      </c>
      <c r="G51" s="16" t="s">
        <v>203</v>
      </c>
      <c r="H51" s="16" t="s">
        <v>511</v>
      </c>
      <c r="I51" s="16" t="s">
        <v>511</v>
      </c>
      <c r="J51" s="16" t="s">
        <v>755</v>
      </c>
      <c r="K51" s="16" t="s">
        <v>1083</v>
      </c>
      <c r="L51" s="16" t="s">
        <v>1174</v>
      </c>
      <c r="M51" s="16" t="s">
        <v>511</v>
      </c>
    </row>
    <row r="52" spans="1:13" x14ac:dyDescent="0.25">
      <c r="A52" s="205"/>
      <c r="B52" s="203"/>
      <c r="C52" s="148"/>
      <c r="D52" s="149" t="s">
        <v>33</v>
      </c>
      <c r="E52" s="197" t="s">
        <v>177</v>
      </c>
      <c r="F52" s="198"/>
      <c r="G52" s="198"/>
      <c r="H52" s="198"/>
      <c r="I52" s="199"/>
      <c r="J52" s="149" t="s">
        <v>755</v>
      </c>
      <c r="K52" s="149" t="s">
        <v>511</v>
      </c>
      <c r="L52" s="149" t="s">
        <v>511</v>
      </c>
      <c r="M52" s="149" t="s">
        <v>511</v>
      </c>
    </row>
    <row r="53" spans="1:13" ht="28.5" x14ac:dyDescent="0.25">
      <c r="A53" s="205"/>
      <c r="B53" s="203"/>
      <c r="C53" s="172" t="s">
        <v>1210</v>
      </c>
      <c r="D53" s="16" t="s">
        <v>11</v>
      </c>
      <c r="E53" s="147" t="s">
        <v>179</v>
      </c>
      <c r="F53" s="82" t="s">
        <v>1132</v>
      </c>
      <c r="G53" s="16" t="s">
        <v>258</v>
      </c>
      <c r="H53" s="16">
        <v>19.2</v>
      </c>
      <c r="I53" s="16" t="s">
        <v>511</v>
      </c>
      <c r="J53" s="16" t="s">
        <v>755</v>
      </c>
      <c r="K53" s="16" t="s">
        <v>479</v>
      </c>
      <c r="L53" s="16" t="s">
        <v>1174</v>
      </c>
      <c r="M53" s="16" t="s">
        <v>655</v>
      </c>
    </row>
    <row r="54" spans="1:13" x14ac:dyDescent="0.25">
      <c r="A54" s="205"/>
      <c r="B54" s="203"/>
      <c r="C54" s="172" t="s">
        <v>1211</v>
      </c>
      <c r="D54" s="16" t="s">
        <v>11</v>
      </c>
      <c r="E54" s="147" t="s">
        <v>357</v>
      </c>
      <c r="F54" s="82" t="s">
        <v>1133</v>
      </c>
      <c r="G54" s="16" t="s">
        <v>23</v>
      </c>
      <c r="H54" s="16">
        <v>2</v>
      </c>
      <c r="I54" s="16" t="s">
        <v>467</v>
      </c>
      <c r="J54" s="16" t="s">
        <v>755</v>
      </c>
      <c r="K54" s="16" t="s">
        <v>1035</v>
      </c>
      <c r="L54" s="16" t="s">
        <v>1174</v>
      </c>
      <c r="M54" s="16" t="s">
        <v>656</v>
      </c>
    </row>
    <row r="55" spans="1:13" x14ac:dyDescent="0.25">
      <c r="A55" s="205"/>
      <c r="B55" s="203"/>
      <c r="C55" s="172" t="s">
        <v>1212</v>
      </c>
      <c r="D55" s="16" t="s">
        <v>28</v>
      </c>
      <c r="E55" s="147" t="s">
        <v>376</v>
      </c>
      <c r="F55" s="81" t="s">
        <v>1134</v>
      </c>
      <c r="G55" s="16" t="s">
        <v>203</v>
      </c>
      <c r="H55" s="16" t="s">
        <v>511</v>
      </c>
      <c r="I55" s="16" t="s">
        <v>511</v>
      </c>
      <c r="J55" s="16" t="s">
        <v>755</v>
      </c>
      <c r="K55" s="16" t="s">
        <v>1083</v>
      </c>
      <c r="L55" s="16" t="s">
        <v>1174</v>
      </c>
      <c r="M55" s="16" t="s">
        <v>511</v>
      </c>
    </row>
    <row r="56" spans="1:13" x14ac:dyDescent="0.25">
      <c r="A56" s="205"/>
      <c r="B56" s="203"/>
      <c r="C56" s="148"/>
      <c r="D56" s="149" t="s">
        <v>11</v>
      </c>
      <c r="E56" s="150" t="s">
        <v>182</v>
      </c>
      <c r="F56" s="159" t="s">
        <v>617</v>
      </c>
      <c r="G56" s="149" t="s">
        <v>511</v>
      </c>
      <c r="H56" s="149" t="s">
        <v>511</v>
      </c>
      <c r="I56" s="149" t="s">
        <v>511</v>
      </c>
      <c r="J56" s="149" t="s">
        <v>754</v>
      </c>
      <c r="K56" s="149" t="s">
        <v>511</v>
      </c>
      <c r="L56" s="149" t="s">
        <v>511</v>
      </c>
      <c r="M56" s="149" t="s">
        <v>511</v>
      </c>
    </row>
    <row r="57" spans="1:13" ht="28.5" x14ac:dyDescent="0.25">
      <c r="A57" s="205"/>
      <c r="B57" s="203"/>
      <c r="C57" s="172" t="s">
        <v>1213</v>
      </c>
      <c r="D57" s="16" t="s">
        <v>11</v>
      </c>
      <c r="E57" s="147" t="s">
        <v>184</v>
      </c>
      <c r="F57" s="27" t="s">
        <v>1135</v>
      </c>
      <c r="G57" s="16" t="s">
        <v>258</v>
      </c>
      <c r="H57" s="16">
        <v>19.2</v>
      </c>
      <c r="I57" s="16" t="s">
        <v>511</v>
      </c>
      <c r="J57" s="16" t="s">
        <v>754</v>
      </c>
      <c r="K57" s="16" t="s">
        <v>495</v>
      </c>
      <c r="L57" s="16" t="s">
        <v>1167</v>
      </c>
      <c r="M57" s="16" t="s">
        <v>1050</v>
      </c>
    </row>
    <row r="58" spans="1:13" ht="42.75" x14ac:dyDescent="0.25">
      <c r="A58" s="205"/>
      <c r="B58" s="203"/>
      <c r="C58" s="172" t="s">
        <v>1214</v>
      </c>
      <c r="D58" s="16" t="s">
        <v>28</v>
      </c>
      <c r="E58" s="147" t="s">
        <v>187</v>
      </c>
      <c r="F58" s="27" t="s">
        <v>1136</v>
      </c>
      <c r="G58" s="16" t="s">
        <v>258</v>
      </c>
      <c r="H58" s="16">
        <v>19.2</v>
      </c>
      <c r="I58" s="16" t="s">
        <v>511</v>
      </c>
      <c r="J58" s="16" t="s">
        <v>754</v>
      </c>
      <c r="K58" s="16" t="s">
        <v>1075</v>
      </c>
      <c r="L58" s="16" t="s">
        <v>1167</v>
      </c>
      <c r="M58" s="16" t="s">
        <v>678</v>
      </c>
    </row>
    <row r="59" spans="1:13" ht="28.5" x14ac:dyDescent="0.25">
      <c r="A59" s="205"/>
      <c r="B59" s="203"/>
      <c r="C59" s="172" t="s">
        <v>1215</v>
      </c>
      <c r="D59" s="16" t="s">
        <v>28</v>
      </c>
      <c r="E59" s="147" t="s">
        <v>390</v>
      </c>
      <c r="F59" s="82" t="s">
        <v>1136</v>
      </c>
      <c r="G59" s="16" t="s">
        <v>258</v>
      </c>
      <c r="H59" s="16">
        <v>19.2</v>
      </c>
      <c r="I59" s="16" t="s">
        <v>511</v>
      </c>
      <c r="J59" s="16" t="s">
        <v>754</v>
      </c>
      <c r="K59" s="16" t="s">
        <v>1076</v>
      </c>
      <c r="L59" s="16" t="s">
        <v>1174</v>
      </c>
      <c r="M59" s="16" t="s">
        <v>665</v>
      </c>
    </row>
    <row r="60" spans="1:13" x14ac:dyDescent="0.25">
      <c r="A60" s="205"/>
      <c r="B60" s="203"/>
      <c r="C60" s="148"/>
      <c r="D60" s="149" t="s">
        <v>191</v>
      </c>
      <c r="E60" s="150" t="s">
        <v>193</v>
      </c>
      <c r="F60" s="159" t="s">
        <v>617</v>
      </c>
      <c r="G60" s="149" t="s">
        <v>511</v>
      </c>
      <c r="H60" s="149" t="s">
        <v>511</v>
      </c>
      <c r="I60" s="149" t="s">
        <v>511</v>
      </c>
      <c r="J60" s="149" t="s">
        <v>754</v>
      </c>
      <c r="K60" s="149" t="s">
        <v>630</v>
      </c>
      <c r="L60" s="149" t="s">
        <v>511</v>
      </c>
      <c r="M60" s="149" t="s">
        <v>679</v>
      </c>
    </row>
    <row r="61" spans="1:13" ht="28.5" x14ac:dyDescent="0.25">
      <c r="A61" s="205"/>
      <c r="B61" s="203"/>
      <c r="C61" s="172" t="s">
        <v>1216</v>
      </c>
      <c r="D61" s="16" t="s">
        <v>11</v>
      </c>
      <c r="E61" s="147" t="s">
        <v>195</v>
      </c>
      <c r="F61" s="82" t="s">
        <v>1137</v>
      </c>
      <c r="G61" s="16" t="s">
        <v>258</v>
      </c>
      <c r="H61" s="16">
        <v>19.2</v>
      </c>
      <c r="I61" s="16" t="s">
        <v>511</v>
      </c>
      <c r="J61" s="16" t="s">
        <v>754</v>
      </c>
      <c r="K61" s="16" t="s">
        <v>495</v>
      </c>
      <c r="L61" s="16" t="s">
        <v>1174</v>
      </c>
      <c r="M61" s="16" t="s">
        <v>659</v>
      </c>
    </row>
    <row r="62" spans="1:13" ht="28.5" x14ac:dyDescent="0.25">
      <c r="A62" s="205"/>
      <c r="B62" s="203"/>
      <c r="C62" s="172" t="s">
        <v>1217</v>
      </c>
      <c r="D62" s="16" t="s">
        <v>11</v>
      </c>
      <c r="E62" s="147" t="s">
        <v>197</v>
      </c>
      <c r="F62" s="82" t="s">
        <v>1138</v>
      </c>
      <c r="G62" s="16" t="s">
        <v>258</v>
      </c>
      <c r="H62" s="16">
        <v>19.2</v>
      </c>
      <c r="I62" s="16" t="s">
        <v>511</v>
      </c>
      <c r="J62" s="16" t="s">
        <v>754</v>
      </c>
      <c r="K62" s="16" t="s">
        <v>1028</v>
      </c>
      <c r="L62" s="16" t="s">
        <v>1174</v>
      </c>
      <c r="M62" s="16" t="s">
        <v>1053</v>
      </c>
    </row>
    <row r="63" spans="1:13" x14ac:dyDescent="0.25">
      <c r="A63" s="205"/>
      <c r="B63" s="203"/>
      <c r="C63" s="172" t="s">
        <v>1218</v>
      </c>
      <c r="D63" s="16" t="s">
        <v>11</v>
      </c>
      <c r="E63" s="147" t="s">
        <v>200</v>
      </c>
      <c r="F63" s="82" t="s">
        <v>1139</v>
      </c>
      <c r="G63" s="16" t="s">
        <v>23</v>
      </c>
      <c r="H63" s="16">
        <v>2</v>
      </c>
      <c r="I63" s="16" t="s">
        <v>467</v>
      </c>
      <c r="J63" s="16" t="s">
        <v>754</v>
      </c>
      <c r="K63" s="16" t="s">
        <v>1035</v>
      </c>
      <c r="L63" s="16" t="s">
        <v>1174</v>
      </c>
      <c r="M63" s="16" t="s">
        <v>660</v>
      </c>
    </row>
    <row r="64" spans="1:13" ht="28.5" x14ac:dyDescent="0.25">
      <c r="A64" s="205"/>
      <c r="B64" s="203"/>
      <c r="C64" s="172" t="s">
        <v>1219</v>
      </c>
      <c r="D64" s="16" t="s">
        <v>28</v>
      </c>
      <c r="E64" s="147" t="s">
        <v>202</v>
      </c>
      <c r="F64" s="82" t="s">
        <v>1140</v>
      </c>
      <c r="G64" s="16" t="s">
        <v>203</v>
      </c>
      <c r="H64" s="16" t="s">
        <v>511</v>
      </c>
      <c r="I64" s="16" t="s">
        <v>511</v>
      </c>
      <c r="J64" s="16" t="s">
        <v>754</v>
      </c>
      <c r="K64" s="16" t="s">
        <v>1084</v>
      </c>
      <c r="L64" s="16" t="s">
        <v>1174</v>
      </c>
      <c r="M64" s="16" t="s">
        <v>661</v>
      </c>
    </row>
    <row r="65" spans="1:13" ht="28.5" x14ac:dyDescent="0.25">
      <c r="A65" s="205"/>
      <c r="B65" s="203"/>
      <c r="C65" s="172" t="s">
        <v>1220</v>
      </c>
      <c r="D65" s="16" t="s">
        <v>28</v>
      </c>
      <c r="E65" s="147" t="s">
        <v>206</v>
      </c>
      <c r="F65" s="27" t="s">
        <v>1141</v>
      </c>
      <c r="G65" s="16" t="s">
        <v>14</v>
      </c>
      <c r="H65" s="16">
        <v>1024</v>
      </c>
      <c r="I65" s="16" t="s">
        <v>511</v>
      </c>
      <c r="J65" s="16" t="s">
        <v>754</v>
      </c>
      <c r="K65" s="16" t="s">
        <v>492</v>
      </c>
      <c r="L65" s="16" t="s">
        <v>1174</v>
      </c>
      <c r="M65" s="16" t="s">
        <v>511</v>
      </c>
    </row>
    <row r="66" spans="1:13" x14ac:dyDescent="0.25">
      <c r="A66" s="205"/>
      <c r="B66" s="204"/>
      <c r="C66" s="172" t="s">
        <v>1221</v>
      </c>
      <c r="D66" s="16" t="s">
        <v>28</v>
      </c>
      <c r="E66" s="147" t="s">
        <v>208</v>
      </c>
      <c r="F66" s="27" t="s">
        <v>1142</v>
      </c>
      <c r="G66" s="16" t="s">
        <v>23</v>
      </c>
      <c r="H66" s="16">
        <v>30</v>
      </c>
      <c r="I66" s="16" t="s">
        <v>752</v>
      </c>
      <c r="J66" s="16" t="s">
        <v>754</v>
      </c>
      <c r="K66" s="16" t="s">
        <v>491</v>
      </c>
      <c r="L66" s="16" t="s">
        <v>1174</v>
      </c>
      <c r="M66" s="16" t="s">
        <v>511</v>
      </c>
    </row>
    <row r="67" spans="1:13" x14ac:dyDescent="0.25">
      <c r="A67" s="205"/>
      <c r="B67" s="202" t="s">
        <v>1100</v>
      </c>
      <c r="C67" s="148"/>
      <c r="D67" s="149" t="s">
        <v>191</v>
      </c>
      <c r="E67" s="150" t="s">
        <v>210</v>
      </c>
      <c r="F67" s="159" t="s">
        <v>617</v>
      </c>
      <c r="G67" s="149" t="s">
        <v>511</v>
      </c>
      <c r="H67" s="149" t="s">
        <v>511</v>
      </c>
      <c r="I67" s="149" t="s">
        <v>511</v>
      </c>
      <c r="J67" s="149" t="s">
        <v>755</v>
      </c>
      <c r="K67" s="149" t="s">
        <v>1036</v>
      </c>
      <c r="L67" s="149" t="s">
        <v>511</v>
      </c>
      <c r="M67" s="149" t="s">
        <v>642</v>
      </c>
    </row>
    <row r="68" spans="1:13" x14ac:dyDescent="0.25">
      <c r="A68" s="205"/>
      <c r="B68" s="203"/>
      <c r="C68" s="172" t="s">
        <v>1222</v>
      </c>
      <c r="D68" s="16" t="s">
        <v>11</v>
      </c>
      <c r="E68" s="147" t="s">
        <v>413</v>
      </c>
      <c r="F68" s="82" t="s">
        <v>1143</v>
      </c>
      <c r="G68" s="16" t="s">
        <v>54</v>
      </c>
      <c r="H68" s="16" t="s">
        <v>511</v>
      </c>
      <c r="I68" s="16" t="s">
        <v>511</v>
      </c>
      <c r="J68" s="16" t="s">
        <v>755</v>
      </c>
      <c r="K68" s="16" t="s">
        <v>1004</v>
      </c>
      <c r="L68" s="16" t="s">
        <v>1174</v>
      </c>
      <c r="M68" s="16" t="s">
        <v>647</v>
      </c>
    </row>
    <row r="69" spans="1:13" ht="28.5" x14ac:dyDescent="0.25">
      <c r="A69" s="205"/>
      <c r="B69" s="203"/>
      <c r="C69" s="172" t="s">
        <v>1223</v>
      </c>
      <c r="D69" s="110" t="s">
        <v>33</v>
      </c>
      <c r="E69" s="147" t="s">
        <v>212</v>
      </c>
      <c r="F69" s="27" t="s">
        <v>1144</v>
      </c>
      <c r="G69" s="16" t="s">
        <v>14</v>
      </c>
      <c r="H69" s="16">
        <v>1024</v>
      </c>
      <c r="I69" s="16" t="s">
        <v>511</v>
      </c>
      <c r="J69" s="16" t="s">
        <v>755</v>
      </c>
      <c r="K69" s="16" t="s">
        <v>1032</v>
      </c>
      <c r="L69" s="16" t="s">
        <v>1174</v>
      </c>
      <c r="M69" s="16" t="s">
        <v>511</v>
      </c>
    </row>
    <row r="70" spans="1:13" ht="28.5" x14ac:dyDescent="0.25">
      <c r="A70" s="205"/>
      <c r="B70" s="203"/>
      <c r="C70" s="172" t="s">
        <v>1224</v>
      </c>
      <c r="D70" s="16" t="s">
        <v>11</v>
      </c>
      <c r="E70" s="147" t="s">
        <v>214</v>
      </c>
      <c r="F70" s="82" t="s">
        <v>1145</v>
      </c>
      <c r="G70" s="16" t="s">
        <v>256</v>
      </c>
      <c r="H70" s="16">
        <v>19.600000000000001</v>
      </c>
      <c r="I70" s="16" t="s">
        <v>511</v>
      </c>
      <c r="J70" s="16" t="s">
        <v>755</v>
      </c>
      <c r="K70" s="16" t="s">
        <v>1040</v>
      </c>
      <c r="L70" s="16" t="s">
        <v>1174</v>
      </c>
      <c r="M70" s="16" t="s">
        <v>648</v>
      </c>
    </row>
    <row r="71" spans="1:13" x14ac:dyDescent="0.25">
      <c r="A71" s="205"/>
      <c r="B71" s="203"/>
      <c r="C71" s="172" t="s">
        <v>1225</v>
      </c>
      <c r="D71" s="16" t="s">
        <v>11</v>
      </c>
      <c r="E71" s="147" t="s">
        <v>418</v>
      </c>
      <c r="F71" s="82" t="s">
        <v>1146</v>
      </c>
      <c r="G71" s="16" t="s">
        <v>23</v>
      </c>
      <c r="H71" s="16">
        <v>3</v>
      </c>
      <c r="I71" s="16" t="s">
        <v>752</v>
      </c>
      <c r="J71" s="16" t="s">
        <v>755</v>
      </c>
      <c r="K71" s="16" t="s">
        <v>511</v>
      </c>
      <c r="L71" s="16" t="s">
        <v>1174</v>
      </c>
      <c r="M71" s="16" t="s">
        <v>649</v>
      </c>
    </row>
    <row r="72" spans="1:13" x14ac:dyDescent="0.25">
      <c r="A72" s="205"/>
      <c r="B72" s="203"/>
      <c r="C72" s="172" t="s">
        <v>1226</v>
      </c>
      <c r="D72" s="16" t="s">
        <v>11</v>
      </c>
      <c r="E72" s="147" t="s">
        <v>216</v>
      </c>
      <c r="F72" s="82" t="s">
        <v>1147</v>
      </c>
      <c r="G72" s="16" t="s">
        <v>258</v>
      </c>
      <c r="H72" s="16">
        <v>19.600000000000001</v>
      </c>
      <c r="I72" s="16" t="s">
        <v>511</v>
      </c>
      <c r="J72" s="16" t="s">
        <v>755</v>
      </c>
      <c r="K72" s="16" t="s">
        <v>480</v>
      </c>
      <c r="L72" s="16" t="s">
        <v>1174</v>
      </c>
      <c r="M72" s="16" t="s">
        <v>650</v>
      </c>
    </row>
    <row r="73" spans="1:13" x14ac:dyDescent="0.25">
      <c r="A73" s="205"/>
      <c r="B73" s="203"/>
      <c r="C73" s="148"/>
      <c r="D73" s="149" t="s">
        <v>28</v>
      </c>
      <c r="E73" s="197" t="s">
        <v>337</v>
      </c>
      <c r="F73" s="198"/>
      <c r="G73" s="198"/>
      <c r="H73" s="198"/>
      <c r="I73" s="199"/>
      <c r="J73" s="149" t="s">
        <v>755</v>
      </c>
      <c r="K73" s="149" t="s">
        <v>1068</v>
      </c>
      <c r="L73" s="149" t="s">
        <v>511</v>
      </c>
      <c r="M73" s="149" t="s">
        <v>511</v>
      </c>
    </row>
    <row r="74" spans="1:13" ht="42.75" x14ac:dyDescent="0.25">
      <c r="A74" s="205"/>
      <c r="B74" s="203"/>
      <c r="C74" s="172" t="s">
        <v>1227</v>
      </c>
      <c r="D74" s="16" t="s">
        <v>28</v>
      </c>
      <c r="E74" s="147" t="s">
        <v>220</v>
      </c>
      <c r="F74" s="44" t="s">
        <v>1148</v>
      </c>
      <c r="G74" s="16" t="s">
        <v>18</v>
      </c>
      <c r="H74" s="16" t="s">
        <v>19</v>
      </c>
      <c r="I74" s="16" t="s">
        <v>629</v>
      </c>
      <c r="J74" s="16" t="s">
        <v>755</v>
      </c>
      <c r="K74" s="16" t="s">
        <v>1078</v>
      </c>
      <c r="L74" s="16" t="s">
        <v>1174</v>
      </c>
      <c r="M74" s="16" t="s">
        <v>681</v>
      </c>
    </row>
    <row r="75" spans="1:13" ht="42.75" x14ac:dyDescent="0.25">
      <c r="A75" s="205"/>
      <c r="B75" s="203"/>
      <c r="C75" s="172" t="s">
        <v>1228</v>
      </c>
      <c r="D75" s="16" t="s">
        <v>28</v>
      </c>
      <c r="E75" s="147" t="s">
        <v>222</v>
      </c>
      <c r="F75" s="44" t="s">
        <v>1149</v>
      </c>
      <c r="G75" s="16" t="s">
        <v>18</v>
      </c>
      <c r="H75" s="16" t="s">
        <v>19</v>
      </c>
      <c r="I75" s="16" t="s">
        <v>629</v>
      </c>
      <c r="J75" s="16" t="s">
        <v>755</v>
      </c>
      <c r="K75" s="16" t="s">
        <v>1078</v>
      </c>
      <c r="L75" s="16" t="s">
        <v>1174</v>
      </c>
      <c r="M75" s="16" t="s">
        <v>1056</v>
      </c>
    </row>
    <row r="76" spans="1:13" x14ac:dyDescent="0.25">
      <c r="A76" s="205"/>
      <c r="B76" s="203"/>
      <c r="C76" s="148"/>
      <c r="D76" s="149" t="s">
        <v>33</v>
      </c>
      <c r="E76" s="197" t="s">
        <v>338</v>
      </c>
      <c r="F76" s="198"/>
      <c r="G76" s="198"/>
      <c r="H76" s="198"/>
      <c r="I76" s="199"/>
      <c r="J76" s="149" t="s">
        <v>755</v>
      </c>
      <c r="K76" s="149" t="s">
        <v>511</v>
      </c>
      <c r="L76" s="149" t="s">
        <v>511</v>
      </c>
      <c r="M76" s="149" t="s">
        <v>511</v>
      </c>
    </row>
    <row r="77" spans="1:13" x14ac:dyDescent="0.25">
      <c r="A77" s="205"/>
      <c r="B77" s="203"/>
      <c r="C77" s="172" t="s">
        <v>1229</v>
      </c>
      <c r="D77" s="16" t="s">
        <v>11</v>
      </c>
      <c r="E77" s="147" t="s">
        <v>226</v>
      </c>
      <c r="F77" s="44" t="s">
        <v>1150</v>
      </c>
      <c r="G77" s="16" t="s">
        <v>258</v>
      </c>
      <c r="H77" s="16">
        <v>19.600000000000001</v>
      </c>
      <c r="I77" s="16" t="s">
        <v>511</v>
      </c>
      <c r="J77" s="16" t="s">
        <v>755</v>
      </c>
      <c r="K77" s="16" t="s">
        <v>480</v>
      </c>
      <c r="L77" s="16" t="s">
        <v>1174</v>
      </c>
      <c r="M77" s="16" t="s">
        <v>657</v>
      </c>
    </row>
    <row r="78" spans="1:13" x14ac:dyDescent="0.25">
      <c r="A78" s="205"/>
      <c r="B78" s="203"/>
      <c r="C78" s="148"/>
      <c r="D78" s="149" t="s">
        <v>33</v>
      </c>
      <c r="E78" s="197" t="s">
        <v>339</v>
      </c>
      <c r="F78" s="198"/>
      <c r="G78" s="198"/>
      <c r="H78" s="198"/>
      <c r="I78" s="199"/>
      <c r="J78" s="149" t="s">
        <v>755</v>
      </c>
      <c r="K78" s="149" t="s">
        <v>511</v>
      </c>
      <c r="L78" s="149" t="s">
        <v>511</v>
      </c>
      <c r="M78" s="149" t="s">
        <v>511</v>
      </c>
    </row>
    <row r="79" spans="1:13" x14ac:dyDescent="0.25">
      <c r="A79" s="205"/>
      <c r="B79" s="203"/>
      <c r="C79" s="172" t="s">
        <v>1230</v>
      </c>
      <c r="D79" s="16" t="s">
        <v>11</v>
      </c>
      <c r="E79" s="147" t="s">
        <v>229</v>
      </c>
      <c r="F79" s="44" t="s">
        <v>1151</v>
      </c>
      <c r="G79" s="16" t="s">
        <v>258</v>
      </c>
      <c r="H79" s="16">
        <v>19.600000000000001</v>
      </c>
      <c r="I79" s="16" t="s">
        <v>511</v>
      </c>
      <c r="J79" s="16" t="s">
        <v>755</v>
      </c>
      <c r="K79" s="16" t="s">
        <v>480</v>
      </c>
      <c r="L79" s="16" t="s">
        <v>1174</v>
      </c>
      <c r="M79" s="16" t="s">
        <v>658</v>
      </c>
    </row>
    <row r="80" spans="1:13" x14ac:dyDescent="0.25">
      <c r="A80" s="205"/>
      <c r="B80" s="203"/>
      <c r="C80" s="148"/>
      <c r="D80" s="149" t="s">
        <v>11</v>
      </c>
      <c r="E80" s="150" t="s">
        <v>340</v>
      </c>
      <c r="F80" s="159" t="s">
        <v>617</v>
      </c>
      <c r="G80" s="149" t="s">
        <v>511</v>
      </c>
      <c r="H80" s="149" t="s">
        <v>511</v>
      </c>
      <c r="I80" s="149" t="s">
        <v>511</v>
      </c>
      <c r="J80" s="149" t="s">
        <v>755</v>
      </c>
      <c r="K80" s="149" t="s">
        <v>511</v>
      </c>
      <c r="L80" s="149" t="s">
        <v>511</v>
      </c>
      <c r="M80" s="149" t="s">
        <v>511</v>
      </c>
    </row>
    <row r="81" spans="1:13" ht="28.5" x14ac:dyDescent="0.25">
      <c r="A81" s="205"/>
      <c r="B81" s="203"/>
      <c r="C81" s="172" t="s">
        <v>1231</v>
      </c>
      <c r="D81" s="16" t="s">
        <v>11</v>
      </c>
      <c r="E81" s="147" t="s">
        <v>232</v>
      </c>
      <c r="F81" s="54" t="s">
        <v>1152</v>
      </c>
      <c r="G81" s="16" t="s">
        <v>257</v>
      </c>
      <c r="H81" s="16">
        <v>19.600000000000001</v>
      </c>
      <c r="I81" s="16" t="s">
        <v>511</v>
      </c>
      <c r="J81" s="16" t="s">
        <v>755</v>
      </c>
      <c r="K81" s="16" t="s">
        <v>1041</v>
      </c>
      <c r="L81" s="16" t="s">
        <v>1174</v>
      </c>
      <c r="M81" s="16" t="s">
        <v>1048</v>
      </c>
    </row>
    <row r="82" spans="1:13" ht="28.5" x14ac:dyDescent="0.25">
      <c r="A82" s="205"/>
      <c r="B82" s="203"/>
      <c r="C82" s="172" t="s">
        <v>1232</v>
      </c>
      <c r="D82" s="16" t="s">
        <v>28</v>
      </c>
      <c r="E82" s="147" t="s">
        <v>234</v>
      </c>
      <c r="F82" s="54" t="s">
        <v>1153</v>
      </c>
      <c r="G82" s="16" t="s">
        <v>257</v>
      </c>
      <c r="H82" s="16">
        <v>19.600000000000001</v>
      </c>
      <c r="I82" s="16" t="s">
        <v>511</v>
      </c>
      <c r="J82" s="16" t="s">
        <v>755</v>
      </c>
      <c r="K82" s="16" t="s">
        <v>480</v>
      </c>
      <c r="L82" s="16" t="s">
        <v>1174</v>
      </c>
      <c r="M82" s="16" t="s">
        <v>511</v>
      </c>
    </row>
    <row r="83" spans="1:13" ht="28.5" x14ac:dyDescent="0.25">
      <c r="A83" s="205"/>
      <c r="B83" s="203"/>
      <c r="C83" s="172" t="s">
        <v>1233</v>
      </c>
      <c r="D83" s="16" t="s">
        <v>28</v>
      </c>
      <c r="E83" s="147" t="s">
        <v>236</v>
      </c>
      <c r="F83" s="54" t="s">
        <v>1154</v>
      </c>
      <c r="G83" s="16" t="s">
        <v>257</v>
      </c>
      <c r="H83" s="16">
        <v>19.600000000000001</v>
      </c>
      <c r="I83" s="16" t="s">
        <v>511</v>
      </c>
      <c r="J83" s="16" t="s">
        <v>755</v>
      </c>
      <c r="K83" s="16" t="s">
        <v>1079</v>
      </c>
      <c r="L83" s="16" t="s">
        <v>1174</v>
      </c>
      <c r="M83" s="16" t="s">
        <v>652</v>
      </c>
    </row>
    <row r="84" spans="1:13" x14ac:dyDescent="0.25">
      <c r="A84" s="205"/>
      <c r="B84" s="203"/>
      <c r="C84" s="172" t="s">
        <v>1234</v>
      </c>
      <c r="D84" s="16" t="s">
        <v>28</v>
      </c>
      <c r="E84" s="147" t="s">
        <v>444</v>
      </c>
      <c r="F84" s="54" t="s">
        <v>1155</v>
      </c>
      <c r="G84" s="16" t="s">
        <v>256</v>
      </c>
      <c r="H84" s="16">
        <v>19.600000000000001</v>
      </c>
      <c r="I84" s="16" t="s">
        <v>511</v>
      </c>
      <c r="J84" s="16" t="s">
        <v>755</v>
      </c>
      <c r="K84" s="16" t="s">
        <v>1068</v>
      </c>
      <c r="L84" s="16" t="s">
        <v>1174</v>
      </c>
      <c r="M84" s="16" t="s">
        <v>511</v>
      </c>
    </row>
    <row r="85" spans="1:13" x14ac:dyDescent="0.25">
      <c r="A85" s="205"/>
      <c r="B85" s="203"/>
      <c r="C85" s="172" t="s">
        <v>1235</v>
      </c>
      <c r="D85" s="16" t="s">
        <v>28</v>
      </c>
      <c r="E85" s="147" t="s">
        <v>445</v>
      </c>
      <c r="F85" s="54" t="s">
        <v>1156</v>
      </c>
      <c r="G85" s="16" t="s">
        <v>23</v>
      </c>
      <c r="H85" s="16">
        <v>3</v>
      </c>
      <c r="I85" s="16" t="s">
        <v>752</v>
      </c>
      <c r="J85" s="16" t="s">
        <v>755</v>
      </c>
      <c r="K85" s="16" t="s">
        <v>1068</v>
      </c>
      <c r="L85" s="16" t="s">
        <v>1174</v>
      </c>
      <c r="M85" s="16" t="s">
        <v>511</v>
      </c>
    </row>
    <row r="86" spans="1:13" x14ac:dyDescent="0.25">
      <c r="A86" s="205"/>
      <c r="B86" s="203"/>
      <c r="C86" s="148"/>
      <c r="D86" s="149" t="s">
        <v>11</v>
      </c>
      <c r="E86" s="150" t="s">
        <v>341</v>
      </c>
      <c r="F86" s="159" t="s">
        <v>617</v>
      </c>
      <c r="G86" s="149" t="s">
        <v>511</v>
      </c>
      <c r="H86" s="149" t="s">
        <v>511</v>
      </c>
      <c r="I86" s="149" t="s">
        <v>511</v>
      </c>
      <c r="J86" s="149" t="s">
        <v>755</v>
      </c>
      <c r="K86" s="149" t="s">
        <v>511</v>
      </c>
      <c r="L86" s="149" t="s">
        <v>511</v>
      </c>
      <c r="M86" s="149" t="s">
        <v>511</v>
      </c>
    </row>
    <row r="87" spans="1:13" x14ac:dyDescent="0.25">
      <c r="A87" s="205"/>
      <c r="B87" s="203"/>
      <c r="C87" s="172" t="s">
        <v>1236</v>
      </c>
      <c r="D87" s="16" t="s">
        <v>11</v>
      </c>
      <c r="E87" s="147" t="s">
        <v>239</v>
      </c>
      <c r="F87" s="44" t="s">
        <v>1157</v>
      </c>
      <c r="G87" s="16" t="s">
        <v>23</v>
      </c>
      <c r="H87" s="16" t="s">
        <v>511</v>
      </c>
      <c r="I87" s="16" t="s">
        <v>467</v>
      </c>
      <c r="J87" s="16" t="s">
        <v>755</v>
      </c>
      <c r="K87" s="16" t="s">
        <v>1035</v>
      </c>
      <c r="L87" s="16" t="s">
        <v>1174</v>
      </c>
      <c r="M87" s="16" t="s">
        <v>674</v>
      </c>
    </row>
    <row r="88" spans="1:13" ht="28.5" x14ac:dyDescent="0.25">
      <c r="A88" s="205"/>
      <c r="B88" s="203"/>
      <c r="C88" s="172" t="s">
        <v>1237</v>
      </c>
      <c r="D88" s="16" t="s">
        <v>28</v>
      </c>
      <c r="E88" s="147" t="s">
        <v>242</v>
      </c>
      <c r="F88" s="44" t="s">
        <v>1158</v>
      </c>
      <c r="G88" s="16" t="s">
        <v>203</v>
      </c>
      <c r="H88" s="16" t="s">
        <v>511</v>
      </c>
      <c r="I88" s="16" t="s">
        <v>511</v>
      </c>
      <c r="J88" s="16" t="s">
        <v>755</v>
      </c>
      <c r="K88" s="16" t="s">
        <v>1080</v>
      </c>
      <c r="L88" s="16" t="s">
        <v>1174</v>
      </c>
      <c r="M88" s="16" t="s">
        <v>511</v>
      </c>
    </row>
    <row r="89" spans="1:13" x14ac:dyDescent="0.25">
      <c r="A89" s="205"/>
      <c r="B89" s="203"/>
      <c r="C89" s="148"/>
      <c r="D89" s="149" t="s">
        <v>11</v>
      </c>
      <c r="E89" s="150" t="s">
        <v>342</v>
      </c>
      <c r="F89" s="159" t="s">
        <v>617</v>
      </c>
      <c r="G89" s="149" t="s">
        <v>511</v>
      </c>
      <c r="H89" s="149" t="s">
        <v>511</v>
      </c>
      <c r="I89" s="149" t="s">
        <v>511</v>
      </c>
      <c r="J89" s="149" t="s">
        <v>755</v>
      </c>
      <c r="K89" s="149" t="s">
        <v>511</v>
      </c>
      <c r="L89" s="149" t="s">
        <v>511</v>
      </c>
      <c r="M89" s="149" t="s">
        <v>511</v>
      </c>
    </row>
    <row r="90" spans="1:13" x14ac:dyDescent="0.25">
      <c r="A90" s="206"/>
      <c r="B90" s="204"/>
      <c r="C90" s="172" t="s">
        <v>1238</v>
      </c>
      <c r="D90" s="16" t="s">
        <v>11</v>
      </c>
      <c r="E90" s="147" t="s">
        <v>246</v>
      </c>
      <c r="F90" s="44" t="s">
        <v>1159</v>
      </c>
      <c r="G90" s="16" t="s">
        <v>14</v>
      </c>
      <c r="H90" s="16">
        <v>40</v>
      </c>
      <c r="I90" s="16" t="s">
        <v>511</v>
      </c>
      <c r="J90" s="16" t="s">
        <v>755</v>
      </c>
      <c r="K90" s="16" t="s">
        <v>484</v>
      </c>
      <c r="L90" s="16" t="s">
        <v>1174</v>
      </c>
      <c r="M90" s="16" t="s">
        <v>651</v>
      </c>
    </row>
  </sheetData>
  <mergeCells count="19">
    <mergeCell ref="B4:B19"/>
    <mergeCell ref="B48:B66"/>
    <mergeCell ref="A4:A90"/>
    <mergeCell ref="B20:B34"/>
    <mergeCell ref="B67:B90"/>
    <mergeCell ref="B35:B41"/>
    <mergeCell ref="E73:I73"/>
    <mergeCell ref="E76:I76"/>
    <mergeCell ref="E78:I78"/>
    <mergeCell ref="E17:H17"/>
    <mergeCell ref="E31:H31"/>
    <mergeCell ref="E35:I35"/>
    <mergeCell ref="E40:I40"/>
    <mergeCell ref="E48:H48"/>
    <mergeCell ref="E52:I52"/>
    <mergeCell ref="E25:H25"/>
    <mergeCell ref="E27:H27"/>
    <mergeCell ref="E33:H33"/>
    <mergeCell ref="E37:H3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0"/>
  <sheetViews>
    <sheetView topLeftCell="A60" workbookViewId="0">
      <selection activeCell="A2" sqref="A2:A80"/>
    </sheetView>
  </sheetViews>
  <sheetFormatPr baseColWidth="10" defaultRowHeight="15" x14ac:dyDescent="0.25"/>
  <cols>
    <col min="1" max="1" width="16.5703125" bestFit="1" customWidth="1"/>
  </cols>
  <sheetData>
    <row r="2" spans="1:1" x14ac:dyDescent="0.25">
      <c r="A2" t="str">
        <f>'Tableau ES Flux 1'!C4&amp;"_"&amp;'Tableau ES Flux 1'!F4</f>
        <v>numeroFacture_Numfacture</v>
      </c>
    </row>
    <row r="3" spans="1:1" x14ac:dyDescent="0.25">
      <c r="A3" t="str">
        <f>'Tableau ES Flux 1'!C5&amp;"_"&amp;'Tableau ES Flux 1'!F5</f>
        <v>dateEmission_Dateemission</v>
      </c>
    </row>
    <row r="4" spans="1:1" x14ac:dyDescent="0.25">
      <c r="A4" t="str">
        <f>'Tableau ES Flux 1'!C6&amp;"_"&amp;'Tableau ES Flux 1'!F6</f>
        <v>codeTypeFacture_Codetypefacture</v>
      </c>
    </row>
    <row r="5" spans="1:1" x14ac:dyDescent="0.25">
      <c r="A5" t="str">
        <f>'Tableau ES Flux 1'!C7&amp;"_"&amp;'Tableau ES Flux 1'!F7</f>
        <v>codeDevise_Codedevisefacture</v>
      </c>
    </row>
    <row r="6" spans="1:1" x14ac:dyDescent="0.25">
      <c r="A6" t="str">
        <f>'Tableau ES Flux 1'!C8&amp;"_"&amp;'Tableau ES Flux 1'!F8</f>
        <v>codeDeviseTva_Codedevisetva</v>
      </c>
    </row>
    <row r="7" spans="1:1" x14ac:dyDescent="0.25">
      <c r="A7" t="str">
        <f>'Tableau ES Flux 1'!C9&amp;"_"&amp;'Tableau ES Flux 1'!F9</f>
        <v>codeDateExigibiliteTva_Codedateexigibilitetva</v>
      </c>
    </row>
    <row r="8" spans="1:1" x14ac:dyDescent="0.25">
      <c r="A8" t="str">
        <f>'Tableau ES Flux 1'!C10&amp;"_"&amp;'Tableau ES Flux 1'!F10</f>
        <v>conditionPaiement_conditionpaiement</v>
      </c>
    </row>
    <row r="9" spans="1:1" x14ac:dyDescent="0.25">
      <c r="A9" t="str">
        <f>'Tableau ES Flux 1'!C11&amp;"_"&amp;'Tableau ES Flux 1'!F11</f>
        <v>_</v>
      </c>
    </row>
    <row r="10" spans="1:1" x14ac:dyDescent="0.25">
      <c r="A10" t="str">
        <f>'Tableau ES Flux 1'!C12&amp;"_"&amp;'Tableau ES Flux 1'!F12</f>
        <v>codeSujetNote_codesujetnote</v>
      </c>
    </row>
    <row r="11" spans="1:1" x14ac:dyDescent="0.25">
      <c r="A11" t="str">
        <f>'Tableau ES Flux 1'!C13&amp;"_"&amp;'Tableau ES Flux 1'!F13</f>
        <v>noteFacture_notefacture</v>
      </c>
    </row>
    <row r="12" spans="1:1" x14ac:dyDescent="0.25">
      <c r="A12" t="str">
        <f>'Tableau ES Flux 1'!C14&amp;"_"&amp;'Tableau ES Flux 1'!F14</f>
        <v>_</v>
      </c>
    </row>
    <row r="13" spans="1:1" x14ac:dyDescent="0.25">
      <c r="A13" t="str">
        <f>'Tableau ES Flux 1'!C15&amp;"_"&amp;'Tableau ES Flux 1'!F15</f>
        <v>typeProcessus_typeprocessus</v>
      </c>
    </row>
    <row r="14" spans="1:1" x14ac:dyDescent="0.25">
      <c r="A14" t="str">
        <f>'Tableau ES Flux 1'!C16&amp;"_"&amp;'Tableau ES Flux 1'!F16</f>
        <v>typeProfil_typeprofil</v>
      </c>
    </row>
    <row r="15" spans="1:1" x14ac:dyDescent="0.25">
      <c r="A15" t="str">
        <f>'Tableau ES Flux 1'!C17&amp;"_"&amp;'Tableau ES Flux 1'!F17</f>
        <v>_</v>
      </c>
    </row>
    <row r="16" spans="1:1" x14ac:dyDescent="0.25">
      <c r="A16" t="str">
        <f>'Tableau ES Flux 1'!C18&amp;"_"&amp;'Tableau ES Flux 1'!F18</f>
        <v>referenceFactureAnterieure_reffactureante</v>
      </c>
    </row>
    <row r="17" spans="1:1" x14ac:dyDescent="0.25">
      <c r="A17" t="str">
        <f>'Tableau ES Flux 1'!C19&amp;"_"&amp;'Tableau ES Flux 1'!F19</f>
        <v>dateEmissionFactureAnterieure_dateemissionfactante</v>
      </c>
    </row>
    <row r="18" spans="1:1" x14ac:dyDescent="0.25">
      <c r="A18" t="str">
        <f>'Tableau ES Flux 1'!C20&amp;"_"&amp;'Tableau ES Flux 1'!F20</f>
        <v>_/Invoice
/CreditNote</v>
      </c>
    </row>
    <row r="19" spans="1:1" x14ac:dyDescent="0.25">
      <c r="A19" t="str">
        <f>'Tableau ES Flux 1'!C21&amp;"_"&amp;'Tableau ES Flux 1'!F21</f>
        <v>identifiantComplementaireVendeur_numsirenvend</v>
      </c>
    </row>
    <row r="20" spans="1:1" x14ac:dyDescent="0.25">
      <c r="A20" t="str">
        <f>'Tableau ES Flux 1'!C24&amp;"_"&amp;'Tableau ES Flux 1'!F24</f>
        <v>identifiantTvaVendeur_idtvavend</v>
      </c>
    </row>
    <row r="21" spans="1:1" x14ac:dyDescent="0.25">
      <c r="A21" t="str">
        <f>'Tableau ES Flux 1'!C25&amp;"_"&amp;'Tableau ES Flux 1'!F25</f>
        <v>_</v>
      </c>
    </row>
    <row r="22" spans="1:1" x14ac:dyDescent="0.25">
      <c r="A22" t="str">
        <f>'Tableau ES Flux 1'!C26&amp;"_"&amp;'Tableau ES Flux 1'!F26</f>
        <v>codePaysVendeur_codepaysvendeur</v>
      </c>
    </row>
    <row r="23" spans="1:1" x14ac:dyDescent="0.25">
      <c r="A23" t="str">
        <f>'Tableau ES Flux 1'!C27&amp;"_"&amp;'Tableau ES Flux 1'!F27</f>
        <v>_</v>
      </c>
    </row>
    <row r="24" spans="1:1" x14ac:dyDescent="0.25">
      <c r="A24" t="str">
        <f>'Tableau ES Flux 1'!C28&amp;"_"&amp;'Tableau ES Flux 1'!F28</f>
        <v>numeroSirenAcheteur_numsirenacheteur</v>
      </c>
    </row>
    <row r="25" spans="1:1" x14ac:dyDescent="0.25">
      <c r="A25" t="str">
        <f>'Tableau ES Flux 1'!C29&amp;"_"&amp;'Tableau ES Flux 1'!F29</f>
        <v>identifiantSchemaIdentifiantAcheteur_idschemaacheteur</v>
      </c>
    </row>
    <row r="26" spans="1:1" x14ac:dyDescent="0.25">
      <c r="A26" t="str">
        <f>'Tableau ES Flux 1'!C30&amp;"_"&amp;'Tableau ES Flux 1'!F30</f>
        <v>identifiantTvaAcheteur_idtvaacheteur</v>
      </c>
    </row>
    <row r="27" spans="1:1" x14ac:dyDescent="0.25">
      <c r="A27" t="str">
        <f>'Tableau ES Flux 1'!C31&amp;"_"&amp;'Tableau ES Flux 1'!F31</f>
        <v>_</v>
      </c>
    </row>
    <row r="28" spans="1:1" x14ac:dyDescent="0.25">
      <c r="A28" t="str">
        <f>'Tableau ES Flux 1'!C32&amp;"_"&amp;'Tableau ES Flux 1'!F32</f>
        <v>codePaysAcheteur_codepaysacheteur</v>
      </c>
    </row>
    <row r="29" spans="1:1" x14ac:dyDescent="0.25">
      <c r="A29" t="str">
        <f>'Tableau ES Flux 1'!C33&amp;"_"&amp;'Tableau ES Flux 1'!F33</f>
        <v>_</v>
      </c>
    </row>
    <row r="30" spans="1:1" x14ac:dyDescent="0.25">
      <c r="A30" t="str">
        <f>'Tableau ES Flux 1'!C34&amp;"_"&amp;'Tableau ES Flux 1'!F34</f>
        <v>identifiantTvaRepresentantVendeur_idtvarepvendeur</v>
      </c>
    </row>
    <row r="31" spans="1:1" x14ac:dyDescent="0.25">
      <c r="A31" t="str">
        <f>'Tableau ES Flux 1'!C35&amp;"_"&amp;'Tableau ES Flux 1'!F35</f>
        <v>_</v>
      </c>
    </row>
    <row r="32" spans="1:1" x14ac:dyDescent="0.25">
      <c r="A32" t="str">
        <f>'Tableau ES Flux 1'!C36&amp;"_"&amp;'Tableau ES Flux 1'!F36</f>
        <v>dateLivraisonPrestation_dateliv</v>
      </c>
    </row>
    <row r="33" spans="1:1" x14ac:dyDescent="0.25">
      <c r="A33" t="str">
        <f>'Tableau ES Flux 1'!C37&amp;"_"&amp;'Tableau ES Flux 1'!F37</f>
        <v>_/Invoice
/CreditNote</v>
      </c>
    </row>
    <row r="34" spans="1:1" x14ac:dyDescent="0.25">
      <c r="A34" t="str">
        <f>'Tableau ES Flux 1'!C38&amp;"_"&amp;'Tableau ES Flux 1'!F38</f>
        <v>dateDebutFacturation_datedebperiodefact</v>
      </c>
    </row>
    <row r="35" spans="1:1" x14ac:dyDescent="0.25">
      <c r="A35" t="str">
        <f>'Tableau ES Flux 1'!C39&amp;"_"&amp;'Tableau ES Flux 1'!F39</f>
        <v>dateFinFacturation_datefinperiodefact</v>
      </c>
    </row>
    <row r="36" spans="1:1" x14ac:dyDescent="0.25">
      <c r="A36" t="str">
        <f>'Tableau ES Flux 1'!C40&amp;"_"&amp;'Tableau ES Flux 1'!F40</f>
        <v>_</v>
      </c>
    </row>
    <row r="37" spans="1:1" x14ac:dyDescent="0.25">
      <c r="A37" t="str">
        <f>'Tableau ES Flux 1'!C41&amp;"_"&amp;'Tableau ES Flux 1'!F41</f>
        <v>adresse1LivraisonPrestation_codepaysliv</v>
      </c>
    </row>
    <row r="38" spans="1:1" x14ac:dyDescent="0.25">
      <c r="A38" t="str">
        <f>'Tableau ES Flux 1'!C48&amp;"_"&amp;'Tableau ES Flux 1'!F48</f>
        <v>_</v>
      </c>
    </row>
    <row r="39" spans="1:1" x14ac:dyDescent="0.25">
      <c r="A39" t="str">
        <f>'Tableau ES Flux 1'!C49&amp;"_"&amp;'Tableau ES Flux 1'!F49</f>
        <v>montantRemiseDocument_montrem</v>
      </c>
    </row>
    <row r="40" spans="1:1" x14ac:dyDescent="0.25">
      <c r="A40" t="str">
        <f>'Tableau ES Flux 1'!C50&amp;"_"&amp;'Tableau ES Flux 1'!F50</f>
        <v>codeTypeTvaRemiseDocument_codetypetvarem</v>
      </c>
    </row>
    <row r="41" spans="1:1" x14ac:dyDescent="0.25">
      <c r="A41" t="str">
        <f>'Tableau ES Flux 1'!C51&amp;"_"&amp;'Tableau ES Flux 1'!F51</f>
        <v>tauxTvaRemiseDocument_txtvarem</v>
      </c>
    </row>
    <row r="42" spans="1:1" x14ac:dyDescent="0.25">
      <c r="A42" t="str">
        <f>'Tableau ES Flux 1'!C52&amp;"_"&amp;'Tableau ES Flux 1'!F52</f>
        <v>_</v>
      </c>
    </row>
    <row r="43" spans="1:1" x14ac:dyDescent="0.25">
      <c r="A43" t="str">
        <f>'Tableau ES Flux 1'!C53&amp;"_"&amp;'Tableau ES Flux 1'!F53</f>
        <v>montantChargeDocument_montantcharge</v>
      </c>
    </row>
    <row r="44" spans="1:1" x14ac:dyDescent="0.25">
      <c r="A44" t="str">
        <f>'Tableau ES Flux 1'!C54&amp;"_"&amp;'Tableau ES Flux 1'!F54</f>
        <v>codeTypeTvaChargeDocument_codetypetvacharge</v>
      </c>
    </row>
    <row r="45" spans="1:1" x14ac:dyDescent="0.25">
      <c r="A45" t="str">
        <f>'Tableau ES Flux 1'!C55&amp;"_"&amp;'Tableau ES Flux 1'!F55</f>
        <v>tauxTvaChargeDocument_tauxtvacharge</v>
      </c>
    </row>
    <row r="46" spans="1:1" x14ac:dyDescent="0.25">
      <c r="A46" t="str">
        <f>'Tableau ES Flux 1'!C56&amp;"_"&amp;'Tableau ES Flux 1'!F56</f>
        <v>_/Invoice
/CreditNote</v>
      </c>
    </row>
    <row r="47" spans="1:1" x14ac:dyDescent="0.25">
      <c r="A47" t="str">
        <f>'Tableau ES Flux 1'!C57&amp;"_"&amp;'Tableau ES Flux 1'!F57</f>
        <v>montantTotalFactureHorsTva_montanttotbrut</v>
      </c>
    </row>
    <row r="48" spans="1:1" x14ac:dyDescent="0.25">
      <c r="A48" t="str">
        <f>'Tableau ES Flux 1'!C58&amp;"_"&amp;'Tableau ES Flux 1'!F58</f>
        <v>montantTotalTvaFacture_montanttottva</v>
      </c>
    </row>
    <row r="49" spans="1:1" x14ac:dyDescent="0.25">
      <c r="A49" t="str">
        <f>'Tableau ES Flux 1'!C59&amp;"_"&amp;'Tableau ES Flux 1'!F59</f>
        <v>montantTotalTvaDeviseFacture_montanttottva</v>
      </c>
    </row>
    <row r="50" spans="1:1" x14ac:dyDescent="0.25">
      <c r="A50" t="str">
        <f>'Tableau ES Flux 1'!C60&amp;"_"&amp;'Tableau ES Flux 1'!F60</f>
        <v>_/Invoice
/CreditNote</v>
      </c>
    </row>
    <row r="51" spans="1:1" x14ac:dyDescent="0.25">
      <c r="A51" t="str">
        <f>'Tableau ES Flux 1'!C61&amp;"_"&amp;'Tableau ES Flux 1'!F61</f>
        <v>baseImpositionTva_baseimpotva</v>
      </c>
    </row>
    <row r="52" spans="1:1" x14ac:dyDescent="0.25">
      <c r="A52" t="str">
        <f>'Tableau ES Flux 1'!C62&amp;"_"&amp;'Tableau ES Flux 1'!F62</f>
        <v>montantTypeTva_montanttva</v>
      </c>
    </row>
    <row r="53" spans="1:1" x14ac:dyDescent="0.25">
      <c r="A53" t="str">
        <f>'Tableau ES Flux 1'!C63&amp;"_"&amp;'Tableau ES Flux 1'!F63</f>
        <v>codeTypeTva_codetypetva</v>
      </c>
    </row>
    <row r="54" spans="1:1" x14ac:dyDescent="0.25">
      <c r="A54" t="str">
        <f>'Tableau ES Flux 1'!C64&amp;"_"&amp;'Tableau ES Flux 1'!F64</f>
        <v>tauxTypeTva_tauxtypetva</v>
      </c>
    </row>
    <row r="55" spans="1:1" x14ac:dyDescent="0.25">
      <c r="A55" t="str">
        <f>'Tableau ES Flux 1'!C65&amp;"_"&amp;'Tableau ES Flux 1'!F65</f>
        <v>motifExonerationTva_motifexotva</v>
      </c>
    </row>
    <row r="56" spans="1:1" x14ac:dyDescent="0.25">
      <c r="A56" t="str">
        <f>'Tableau ES Flux 1'!C66&amp;"_"&amp;'Tableau ES Flux 1'!F66</f>
        <v>codeMotifExonerationTva_codemotifexo</v>
      </c>
    </row>
    <row r="57" spans="1:1" x14ac:dyDescent="0.25">
      <c r="A57" t="str">
        <f>'Tableau ES Flux 1'!C67&amp;"_"&amp;'Tableau ES Flux 1'!F67</f>
        <v>_/Invoice
/CreditNote</v>
      </c>
    </row>
    <row r="58" spans="1:1" x14ac:dyDescent="0.25">
      <c r="A58" t="str">
        <f>'Tableau ES Flux 1'!C68&amp;"_"&amp;'Tableau ES Flux 1'!F68</f>
        <v>identifiantLigne_idlignefact</v>
      </c>
    </row>
    <row r="59" spans="1:1" x14ac:dyDescent="0.25">
      <c r="A59" t="str">
        <f>'Tableau ES Flux 1'!C69&amp;"_"&amp;'Tableau ES Flux 1'!F69</f>
        <v>noteLigne_notlignefact</v>
      </c>
    </row>
    <row r="60" spans="1:1" x14ac:dyDescent="0.25">
      <c r="A60" t="str">
        <f>'Tableau ES Flux 1'!C70&amp;"_"&amp;'Tableau ES Flux 1'!F70</f>
        <v>quantiteFactureLigne_qtitéfact</v>
      </c>
    </row>
    <row r="61" spans="1:1" x14ac:dyDescent="0.25">
      <c r="A61" t="str">
        <f>'Tableau ES Flux 1'!C71&amp;"_"&amp;'Tableau ES Flux 1'!F71</f>
        <v>codeQuantiteFactureLigne_codeunitefact</v>
      </c>
    </row>
    <row r="62" spans="1:1" x14ac:dyDescent="0.25">
      <c r="A62" t="str">
        <f>'Tableau ES Flux 1'!C72&amp;"_"&amp;'Tableau ES Flux 1'!F72</f>
        <v>montantNetFactureLigne_montantnetignefact</v>
      </c>
    </row>
    <row r="63" spans="1:1" x14ac:dyDescent="0.25">
      <c r="A63" t="str">
        <f>'Tableau ES Flux 1'!C73&amp;"_"&amp;'Tableau ES Flux 1'!F73</f>
        <v>_</v>
      </c>
    </row>
    <row r="64" spans="1:1" x14ac:dyDescent="0.25">
      <c r="A64" t="str">
        <f>'Tableau ES Flux 1'!C74&amp;"_"&amp;'Tableau ES Flux 1'!F74</f>
        <v>dateDebutFacturationLigne_datedebperfactligne</v>
      </c>
    </row>
    <row r="65" spans="1:1" x14ac:dyDescent="0.25">
      <c r="A65" t="str">
        <f>'Tableau ES Flux 1'!C75&amp;"_"&amp;'Tableau ES Flux 1'!F75</f>
        <v>dateFinFacturationLigne_datefinperfactligne</v>
      </c>
    </row>
    <row r="66" spans="1:1" x14ac:dyDescent="0.25">
      <c r="A66" t="str">
        <f>'Tableau ES Flux 1'!C76&amp;"_"&amp;'Tableau ES Flux 1'!F76</f>
        <v>_</v>
      </c>
    </row>
    <row r="67" spans="1:1" x14ac:dyDescent="0.25">
      <c r="A67" t="str">
        <f>'Tableau ES Flux 1'!C77&amp;"_"&amp;'Tableau ES Flux 1'!F77</f>
        <v>montantRemiseHorsTvaLigne_montantremligne</v>
      </c>
    </row>
    <row r="68" spans="1:1" x14ac:dyDescent="0.25">
      <c r="A68" t="str">
        <f>'Tableau ES Flux 1'!C78&amp;"_"&amp;'Tableau ES Flux 1'!F78</f>
        <v>_</v>
      </c>
    </row>
    <row r="69" spans="1:1" x14ac:dyDescent="0.25">
      <c r="A69" t="str">
        <f>'Tableau ES Flux 1'!C79&amp;"_"&amp;'Tableau ES Flux 1'!F79</f>
        <v>montantChargeLigneFacture_montcharge</v>
      </c>
    </row>
    <row r="70" spans="1:1" x14ac:dyDescent="0.25">
      <c r="A70" t="str">
        <f>'Tableau ES Flux 1'!C80&amp;"_"&amp;'Tableau ES Flux 1'!F80</f>
        <v>_/Invoice
/CreditNote</v>
      </c>
    </row>
    <row r="71" spans="1:1" x14ac:dyDescent="0.25">
      <c r="A71" t="str">
        <f>'Tableau ES Flux 1'!C81&amp;"_"&amp;'Tableau ES Flux 1'!F81</f>
        <v>prixNetArticle_prixnetarticle</v>
      </c>
    </row>
    <row r="72" spans="1:1" x14ac:dyDescent="0.25">
      <c r="A72" t="str">
        <f>'Tableau ES Flux 1'!C82&amp;"_"&amp;'Tableau ES Flux 1'!F82</f>
        <v>rabaisPrixArticle_rabprixarticle</v>
      </c>
    </row>
    <row r="73" spans="1:1" x14ac:dyDescent="0.25">
      <c r="A73" t="str">
        <f>'Tableau ES Flux 1'!C83&amp;"_"&amp;'Tableau ES Flux 1'!F83</f>
        <v>prixBrutArticle_prixbrutarticle</v>
      </c>
    </row>
    <row r="74" spans="1:1" x14ac:dyDescent="0.25">
      <c r="A74" t="str">
        <f>'Tableau ES Flux 1'!C84&amp;"_"&amp;'Tableau ES Flux 1'!F84</f>
        <v>quantiteBasePrixArticle_qtitebaseprixarticle</v>
      </c>
    </row>
    <row r="75" spans="1:1" x14ac:dyDescent="0.25">
      <c r="A75" t="str">
        <f>'Tableau ES Flux 1'!C85&amp;"_"&amp;'Tableau ES Flux 1'!F85</f>
        <v>codeQuantitePrixArticle_codeunitemesureqtitebaseprix</v>
      </c>
    </row>
    <row r="76" spans="1:1" x14ac:dyDescent="0.25">
      <c r="A76" t="str">
        <f>'Tableau ES Flux 1'!C86&amp;"_"&amp;'Tableau ES Flux 1'!F86</f>
        <v>_/Invoice
/CreditNote</v>
      </c>
    </row>
    <row r="77" spans="1:1" x14ac:dyDescent="0.25">
      <c r="A77" t="str">
        <f>'Tableau ES Flux 1'!C87&amp;"_"&amp;'Tableau ES Flux 1'!F87</f>
        <v>codeTypeTvaArticle_cofacturél'article</v>
      </c>
    </row>
    <row r="78" spans="1:1" x14ac:dyDescent="0.25">
      <c r="A78" t="str">
        <f>'Tableau ES Flux 1'!C88&amp;"_"&amp;'Tableau ES Flux 1'!F88</f>
        <v>tauxTvaArticle_tafacturél'article</v>
      </c>
    </row>
    <row r="79" spans="1:1" x14ac:dyDescent="0.25">
      <c r="A79" t="str">
        <f>'Tableau ES Flux 1'!C89&amp;"_"&amp;'Tableau ES Flux 1'!F89</f>
        <v>_/Invoice
/CreditNote</v>
      </c>
    </row>
    <row r="80" spans="1:1" x14ac:dyDescent="0.25">
      <c r="A80" t="str">
        <f>'Tableau ES Flux 1'!C90&amp;"_"&amp;'Tableau ES Flux 1'!F90</f>
        <v>designationArticle_designarticle</v>
      </c>
    </row>
    <row r="81" spans="1:1" x14ac:dyDescent="0.25">
      <c r="A81" t="str">
        <f>'Tableau ES Flux 1'!C91&amp;"_"&amp;'Tableau ES Flux 1'!F91</f>
        <v>_</v>
      </c>
    </row>
    <row r="82" spans="1:1" x14ac:dyDescent="0.25">
      <c r="A82" t="str">
        <f>'Tableau ES Flux 1'!C92&amp;"_"&amp;'Tableau ES Flux 1'!F92</f>
        <v>_</v>
      </c>
    </row>
    <row r="83" spans="1:1" x14ac:dyDescent="0.25">
      <c r="A83" t="str">
        <f>'Tableau ES Flux 1'!C93&amp;"_"&amp;'Tableau ES Flux 1'!F93</f>
        <v>_</v>
      </c>
    </row>
    <row r="84" spans="1:1" x14ac:dyDescent="0.25">
      <c r="A84" t="str">
        <f>'Tableau ES Flux 1'!C94&amp;"_"&amp;'Tableau ES Flux 1'!F94</f>
        <v>_</v>
      </c>
    </row>
    <row r="85" spans="1:1" x14ac:dyDescent="0.25">
      <c r="A85" t="str">
        <f>'Tableau ES Flux 1'!C95&amp;"_"&amp;'Tableau ES Flux 1'!F95</f>
        <v>_</v>
      </c>
    </row>
    <row r="86" spans="1:1" x14ac:dyDescent="0.25">
      <c r="A86" t="str">
        <f>'Tableau ES Flux 1'!C96&amp;"_"&amp;'Tableau ES Flux 1'!F96</f>
        <v>_</v>
      </c>
    </row>
    <row r="87" spans="1:1" x14ac:dyDescent="0.25">
      <c r="A87" t="str">
        <f>'Tableau ES Flux 1'!C97&amp;"_"&amp;'Tableau ES Flux 1'!F97</f>
        <v>_</v>
      </c>
    </row>
    <row r="88" spans="1:1" x14ac:dyDescent="0.25">
      <c r="A88" t="str">
        <f>'Tableau ES Flux 1'!C98&amp;"_"&amp;'Tableau ES Flux 1'!F98</f>
        <v>_</v>
      </c>
    </row>
    <row r="89" spans="1:1" x14ac:dyDescent="0.25">
      <c r="A89" t="str">
        <f>'Tableau ES Flux 1'!C99&amp;"_"&amp;'Tableau ES Flux 1'!F99</f>
        <v>_</v>
      </c>
    </row>
    <row r="90" spans="1:1" x14ac:dyDescent="0.25">
      <c r="A90" t="str">
        <f>'Tableau ES Flux 1'!C100&amp;"_"&amp;'Tableau ES Flux 1'!F100</f>
        <v>_</v>
      </c>
    </row>
    <row r="91" spans="1:1" x14ac:dyDescent="0.25">
      <c r="A91" t="str">
        <f>'Tableau ES Flux 1'!C101&amp;"_"&amp;'Tableau ES Flux 1'!F101</f>
        <v>_</v>
      </c>
    </row>
    <row r="92" spans="1:1" x14ac:dyDescent="0.25">
      <c r="A92" t="str">
        <f>'Tableau ES Flux 1'!C102&amp;"_"&amp;'Tableau ES Flux 1'!F102</f>
        <v>_</v>
      </c>
    </row>
    <row r="93" spans="1:1" x14ac:dyDescent="0.25">
      <c r="A93" t="str">
        <f>'Tableau ES Flux 1'!C103&amp;"_"&amp;'Tableau ES Flux 1'!F103</f>
        <v>_</v>
      </c>
    </row>
    <row r="94" spans="1:1" x14ac:dyDescent="0.25">
      <c r="A94" t="str">
        <f>'Tableau ES Flux 1'!C104&amp;"_"&amp;'Tableau ES Flux 1'!F104</f>
        <v>_</v>
      </c>
    </row>
    <row r="95" spans="1:1" x14ac:dyDescent="0.25">
      <c r="A95" t="str">
        <f>'Tableau ES Flux 1'!C105&amp;"_"&amp;'Tableau ES Flux 1'!F105</f>
        <v>_</v>
      </c>
    </row>
    <row r="96" spans="1:1" x14ac:dyDescent="0.25">
      <c r="A96" t="str">
        <f>'Tableau ES Flux 1'!C106&amp;"_"&amp;'Tableau ES Flux 1'!F106</f>
        <v>_</v>
      </c>
    </row>
    <row r="97" spans="1:1" x14ac:dyDescent="0.25">
      <c r="A97" t="str">
        <f>'Tableau ES Flux 1'!C107&amp;"_"&amp;'Tableau ES Flux 1'!F107</f>
        <v>_</v>
      </c>
    </row>
    <row r="98" spans="1:1" x14ac:dyDescent="0.25">
      <c r="A98" t="str">
        <f>'Tableau ES Flux 1'!C108&amp;"_"&amp;'Tableau ES Flux 1'!F108</f>
        <v>_</v>
      </c>
    </row>
    <row r="99" spans="1:1" x14ac:dyDescent="0.25">
      <c r="A99" t="str">
        <f>'Tableau ES Flux 1'!C109&amp;"_"&amp;'Tableau ES Flux 1'!F109</f>
        <v>_</v>
      </c>
    </row>
    <row r="100" spans="1:1" x14ac:dyDescent="0.25">
      <c r="A100" t="str">
        <f>'Tableau ES Flux 1'!C110&amp;"_"&amp;'Tableau ES Flux 1'!F110</f>
        <v>_</v>
      </c>
    </row>
    <row r="101" spans="1:1" x14ac:dyDescent="0.25">
      <c r="A101" t="str">
        <f>'Tableau ES Flux 1'!C111&amp;"_"&amp;'Tableau ES Flux 1'!F111</f>
        <v>_</v>
      </c>
    </row>
    <row r="102" spans="1:1" x14ac:dyDescent="0.25">
      <c r="A102" t="str">
        <f>'Tableau ES Flux 1'!C112&amp;"_"&amp;'Tableau ES Flux 1'!F112</f>
        <v>_</v>
      </c>
    </row>
    <row r="103" spans="1:1" x14ac:dyDescent="0.25">
      <c r="A103" t="str">
        <f>'Tableau ES Flux 1'!C113&amp;"_"&amp;'Tableau ES Flux 1'!F113</f>
        <v>_</v>
      </c>
    </row>
    <row r="104" spans="1:1" x14ac:dyDescent="0.25">
      <c r="A104" t="str">
        <f>'Tableau ES Flux 1'!C114&amp;"_"&amp;'Tableau ES Flux 1'!F114</f>
        <v>_</v>
      </c>
    </row>
    <row r="105" spans="1:1" x14ac:dyDescent="0.25">
      <c r="A105" t="str">
        <f>'Tableau ES Flux 1'!C115&amp;"_"&amp;'Tableau ES Flux 1'!F115</f>
        <v>_</v>
      </c>
    </row>
    <row r="106" spans="1:1" x14ac:dyDescent="0.25">
      <c r="A106" t="str">
        <f>'Tableau ES Flux 1'!C116&amp;"_"&amp;'Tableau ES Flux 1'!F116</f>
        <v>_</v>
      </c>
    </row>
    <row r="107" spans="1:1" x14ac:dyDescent="0.25">
      <c r="A107" t="str">
        <f>'Tableau ES Flux 1'!C117&amp;"_"&amp;'Tableau ES Flux 1'!F117</f>
        <v>_</v>
      </c>
    </row>
    <row r="108" spans="1:1" x14ac:dyDescent="0.25">
      <c r="A108" t="str">
        <f>'Tableau ES Flux 1'!C118&amp;"_"&amp;'Tableau ES Flux 1'!F118</f>
        <v>_</v>
      </c>
    </row>
    <row r="109" spans="1:1" x14ac:dyDescent="0.25">
      <c r="A109" t="str">
        <f>'Tableau ES Flux 1'!C119&amp;"_"&amp;'Tableau ES Flux 1'!F119</f>
        <v>_</v>
      </c>
    </row>
    <row r="110" spans="1:1" x14ac:dyDescent="0.25">
      <c r="A110" t="str">
        <f>'Tableau ES Flux 1'!C120&amp;"_"&amp;'Tableau ES Flux 1'!F120</f>
        <v>_</v>
      </c>
    </row>
    <row r="111" spans="1:1" x14ac:dyDescent="0.25">
      <c r="A111" t="str">
        <f>'Tableau ES Flux 1'!C121&amp;"_"&amp;'Tableau ES Flux 1'!F121</f>
        <v>_</v>
      </c>
    </row>
    <row r="112" spans="1:1" x14ac:dyDescent="0.25">
      <c r="A112" t="str">
        <f>'Tableau ES Flux 1'!C122&amp;"_"&amp;'Tableau ES Flux 1'!F122</f>
        <v>_</v>
      </c>
    </row>
    <row r="113" spans="1:1" x14ac:dyDescent="0.25">
      <c r="A113" t="str">
        <f>'Tableau ES Flux 1'!C123&amp;"_"&amp;'Tableau ES Flux 1'!F123</f>
        <v>_</v>
      </c>
    </row>
    <row r="114" spans="1:1" x14ac:dyDescent="0.25">
      <c r="A114" t="str">
        <f>'Tableau ES Flux 1'!C124&amp;"_"&amp;'Tableau ES Flux 1'!F124</f>
        <v>_</v>
      </c>
    </row>
    <row r="115" spans="1:1" x14ac:dyDescent="0.25">
      <c r="A115" t="str">
        <f>'Tableau ES Flux 1'!C125&amp;"_"&amp;'Tableau ES Flux 1'!F125</f>
        <v>_</v>
      </c>
    </row>
    <row r="116" spans="1:1" x14ac:dyDescent="0.25">
      <c r="A116" t="str">
        <f>'Tableau ES Flux 1'!C126&amp;"_"&amp;'Tableau ES Flux 1'!F126</f>
        <v>_</v>
      </c>
    </row>
    <row r="117" spans="1:1" x14ac:dyDescent="0.25">
      <c r="A117" t="str">
        <f>'Tableau ES Flux 1'!C127&amp;"_"&amp;'Tableau ES Flux 1'!F127</f>
        <v>_</v>
      </c>
    </row>
    <row r="118" spans="1:1" x14ac:dyDescent="0.25">
      <c r="A118" t="str">
        <f>'Tableau ES Flux 1'!C128&amp;"_"&amp;'Tableau ES Flux 1'!F128</f>
        <v>_</v>
      </c>
    </row>
    <row r="119" spans="1:1" x14ac:dyDescent="0.25">
      <c r="A119" t="str">
        <f>'Tableau ES Flux 1'!C129&amp;"_"&amp;'Tableau ES Flux 1'!F129</f>
        <v>_</v>
      </c>
    </row>
    <row r="120" spans="1:1" x14ac:dyDescent="0.25">
      <c r="A120" t="str">
        <f>'Tableau ES Flux 1'!C130&amp;"_"&amp;'Tableau ES Flux 1'!F130</f>
        <v>_</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workbookViewId="0">
      <pane ySplit="4" topLeftCell="A14" activePane="bottomLeft" state="frozen"/>
      <selection activeCell="G50" sqref="G50"/>
      <selection pane="bottomLeft" activeCell="B14" sqref="B14"/>
    </sheetView>
  </sheetViews>
  <sheetFormatPr baseColWidth="10" defaultColWidth="9.140625" defaultRowHeight="15" x14ac:dyDescent="0.25"/>
  <cols>
    <col min="1" max="1" width="9.7109375" style="1" customWidth="1"/>
    <col min="2" max="2" width="11.7109375" style="1" customWidth="1"/>
    <col min="3" max="3" width="20.28515625" customWidth="1"/>
    <col min="4" max="4" width="9.42578125" style="2" customWidth="1"/>
    <col min="5" max="5" width="19.28515625" style="2" customWidth="1"/>
    <col min="6" max="6" width="32.140625" style="2" customWidth="1"/>
    <col min="7" max="7" width="16.5703125" style="97" customWidth="1"/>
    <col min="8" max="8" width="62.7109375" style="97" customWidth="1"/>
    <col min="9" max="9" width="18.85546875" style="97" customWidth="1"/>
    <col min="10" max="10" width="10.5703125" style="62" customWidth="1"/>
    <col min="11" max="11" width="23.28515625" style="3" customWidth="1"/>
    <col min="12" max="12" width="51" style="4" customWidth="1"/>
    <col min="13" max="14" width="60.28515625" style="4" customWidth="1"/>
    <col min="15" max="15" width="15.28515625" style="130" customWidth="1"/>
    <col min="16" max="16" width="18.85546875" style="103" customWidth="1"/>
    <col min="17" max="18" width="16" style="103" customWidth="1"/>
    <col min="19" max="19" width="45.42578125" style="4" customWidth="1"/>
    <col min="20" max="16384" width="9.140625" style="87"/>
  </cols>
  <sheetData>
    <row r="1" spans="1:19" s="86" customFormat="1" x14ac:dyDescent="0.25">
      <c r="A1" s="58"/>
      <c r="B1" s="64" t="s">
        <v>255</v>
      </c>
      <c r="C1" s="106"/>
      <c r="D1" s="7"/>
      <c r="E1" s="7"/>
      <c r="F1" s="7"/>
      <c r="G1" s="96"/>
      <c r="H1" s="96"/>
      <c r="I1" s="96"/>
      <c r="J1" s="59"/>
      <c r="K1" s="8"/>
      <c r="L1" s="8"/>
      <c r="M1" s="8"/>
      <c r="N1" s="8"/>
      <c r="O1" s="124"/>
      <c r="P1" s="102"/>
      <c r="Q1" s="102"/>
      <c r="R1" s="102"/>
      <c r="S1" s="8"/>
    </row>
    <row r="2" spans="1:19" s="86" customFormat="1" x14ac:dyDescent="0.25">
      <c r="A2" s="9"/>
      <c r="B2" s="9"/>
      <c r="C2" s="5"/>
      <c r="D2" s="7"/>
      <c r="E2" s="7"/>
      <c r="F2" s="5"/>
      <c r="G2" s="96"/>
      <c r="H2" s="96"/>
      <c r="I2" s="96"/>
      <c r="J2" s="6"/>
      <c r="K2" s="10"/>
      <c r="L2" s="8"/>
      <c r="M2" s="8"/>
      <c r="N2" s="8"/>
      <c r="O2" s="124"/>
      <c r="P2" s="123"/>
      <c r="Q2" s="102"/>
      <c r="R2" s="102"/>
      <c r="S2" s="8"/>
    </row>
    <row r="3" spans="1:19" s="86" customFormat="1" x14ac:dyDescent="0.25">
      <c r="A3" s="6"/>
      <c r="B3" s="6"/>
      <c r="C3" s="5"/>
      <c r="D3" s="7"/>
      <c r="E3" s="7"/>
      <c r="F3" s="7"/>
      <c r="G3" s="96"/>
      <c r="H3" s="96"/>
      <c r="I3" s="96"/>
      <c r="J3" s="59"/>
      <c r="K3" s="10"/>
      <c r="L3" s="8"/>
      <c r="M3" s="8"/>
      <c r="N3" s="8"/>
      <c r="O3" s="124"/>
      <c r="P3" s="102"/>
      <c r="Q3" s="102"/>
      <c r="R3" s="102"/>
      <c r="S3" s="8"/>
    </row>
    <row r="4" spans="1:19" ht="42.75" x14ac:dyDescent="0.25">
      <c r="A4" s="63" t="s">
        <v>1</v>
      </c>
      <c r="B4" s="63" t="s">
        <v>0</v>
      </c>
      <c r="C4" s="174" t="s">
        <v>2</v>
      </c>
      <c r="D4" s="176"/>
      <c r="E4" s="176"/>
      <c r="F4" s="175"/>
      <c r="G4" s="174" t="s">
        <v>494</v>
      </c>
      <c r="H4" s="175"/>
      <c r="I4" s="63" t="s">
        <v>3</v>
      </c>
      <c r="J4" s="63" t="s">
        <v>4</v>
      </c>
      <c r="K4" s="63" t="s">
        <v>5</v>
      </c>
      <c r="L4" s="63" t="s">
        <v>6</v>
      </c>
      <c r="M4" s="63" t="s">
        <v>761</v>
      </c>
      <c r="N4" s="63" t="s">
        <v>762</v>
      </c>
      <c r="O4" s="125" t="s">
        <v>753</v>
      </c>
      <c r="P4" s="63" t="s">
        <v>470</v>
      </c>
      <c r="Q4" s="63" t="s">
        <v>469</v>
      </c>
      <c r="R4" s="63" t="s">
        <v>1047</v>
      </c>
      <c r="S4" s="63" t="s">
        <v>488</v>
      </c>
    </row>
    <row r="5" spans="1:19" x14ac:dyDescent="0.25">
      <c r="A5" s="12"/>
      <c r="B5" s="12"/>
      <c r="C5" s="12" t="s">
        <v>7</v>
      </c>
      <c r="D5" s="12" t="s">
        <v>8</v>
      </c>
      <c r="E5" s="104" t="s">
        <v>9</v>
      </c>
      <c r="F5" s="12" t="s">
        <v>10</v>
      </c>
      <c r="G5" s="11" t="s">
        <v>626</v>
      </c>
      <c r="H5" s="12" t="s">
        <v>627</v>
      </c>
      <c r="I5" s="139"/>
      <c r="J5" s="60"/>
      <c r="K5" s="13"/>
      <c r="L5" s="14"/>
      <c r="M5" s="15"/>
      <c r="N5" s="15"/>
      <c r="O5" s="126"/>
      <c r="P5" s="98"/>
      <c r="Q5" s="98"/>
      <c r="R5" s="98"/>
      <c r="S5" s="15"/>
    </row>
    <row r="6" spans="1:19" ht="57" x14ac:dyDescent="0.25">
      <c r="A6" s="17" t="s">
        <v>12</v>
      </c>
      <c r="B6" s="16" t="str">
        <f xml:space="preserve"> IF(VLOOKUP($A6,'B2B - Flux 2 - UBL'!$A6:$R264,2,FALSE)=0,"",VLOOKUP($A6,'B2B - Flux 2 - UBL'!$A6:$R264,2,FALSE))</f>
        <v>1.1</v>
      </c>
      <c r="C6" s="18" t="str">
        <f xml:space="preserve"> IF(VLOOKUP($A6,'B2B - Flux 2 - UBL'!$A6:$R264,2,FALSE)=0,"",VLOOKUP($A6,'B2B - Flux 2 - UBL'!$A6:$R264,3,FALSE))</f>
        <v>Numéro de facture</v>
      </c>
      <c r="D6" s="142"/>
      <c r="E6" s="18"/>
      <c r="F6" s="18"/>
      <c r="G6" s="95" t="str">
        <f>IF(VLOOKUP($A6,'B2B - Flux 2 - UBL'!$A6:$R264,7,FALSE)=0,"",VLOOKUP($A6,'B2B - Flux 2 - UBL'!$A6:$R264,7,FALSE))</f>
        <v>/Invoice
/CreditNote</v>
      </c>
      <c r="H6" s="89" t="str">
        <f>IF(VLOOKUP($A6,'B2B - Flux 2 - UBL'!$A6:$R264,8,FALSE)=0,"",VLOOKUP($A6,'B2B - Flux 2 - UBL'!$A6:$R264,8,FALSE))</f>
        <v>/cbc:ID</v>
      </c>
      <c r="I6" s="23" t="str">
        <f>IF(VLOOKUP($A6,'B2B - Flux 2 - UBL'!$A6:$R264,9,FALSE)=0,"",VLOOKUP($A6,'B2B - Flux 2 - UBL'!$A6:$R264,9,FALSE))</f>
        <v>IDENTIFIANT</v>
      </c>
      <c r="J6" s="22">
        <f>IF(VLOOKUP($A6,'B2B - Flux 2 - UBL'!$A6:$R264,10,FALSE)=0,"",VLOOKUP($A6,'B2B - Flux 2 - UBL'!$A6:$R264,10,FALSE))</f>
        <v>20</v>
      </c>
      <c r="K6" s="19" t="str">
        <f>IF(VLOOKUP($A6,'B2B - Flux 2 - UBL'!$A6:$R264,11,FALSE)=0,"",VLOOKUP($A6,'B2B - Flux 2 - UBL'!$A6:$R264,11,FALSE))</f>
        <v/>
      </c>
      <c r="L6" s="20" t="str">
        <f>IF(VLOOKUP($A6,'B2B - Flux 2 - UBL'!$A6:$R264,12,FALSE)=0,"",VLOOKUP($A6,'B2B - Flux 2 - UBL'!$A6:$R264,12,FALSE))</f>
        <v/>
      </c>
      <c r="M6" s="21" t="str">
        <f>IF(VLOOKUP($A6,'B2B - Flux 2 - UBL'!$A6:$R264,13,FALSE)=0,"",VLOOKUP($A6,'B2B - Flux 2 - UBL'!$A6:$R264,13,FALSE))</f>
        <v>Identification unique de la Facture.</v>
      </c>
      <c r="N6" s="21" t="str">
        <f>IF(VLOOKUP($A6,'B2B - Flux 2 - UBL'!$A6:$R264,14,FALSE)=0,"",VLOOKUP($A6,'B2B - Flux 2 - UBL'!$A6:$R264,14,FALSE))</f>
        <v>Numéro séquentiel requis à l'Article 226(2) de la Directive 2006/112/CE [2], pour identifier la Facture de façon unique. Il peut être basé sur une ou plusieurs séries, qui peuvent comporter des caractères alphanumériques.</v>
      </c>
      <c r="O6" s="127" t="s">
        <v>754</v>
      </c>
      <c r="P6" s="16" t="str">
        <f>IF(VLOOKUP($A6,'B2B - Flux 2 - UBL'!$A6:$R264,15,FALSE)=0,"",VLOOKUP($A6,'B2B - Flux 2 - UBL'!$A6:$R264,15,FALSE))</f>
        <v>G1.05
G1.06
G1.42</v>
      </c>
      <c r="Q6" s="16" t="str">
        <f>IF(VLOOKUP($A6,'B2B - Flux 2 - UBL'!$A6:$R264,16,FALSE)=0,"",VLOOKUP($A6,'B2B - Flux 2 - UBL'!$A6:$R264,16,FALSE))</f>
        <v/>
      </c>
      <c r="R6" s="16" t="str">
        <f>IF(VLOOKUP($A6,'B2B - Flux 2 - UBL'!$A6:$R264,17,FALSE)=0,"",VLOOKUP($A6,'B2B - Flux 2 - UBL'!$A6:$R264,17,FALSE))</f>
        <v>BR-2</v>
      </c>
      <c r="S6" s="21" t="str">
        <f>IF(VLOOKUP($A6,'B2B - Flux 2 - UBL'!$A6:$R264,5,FALSE)=0,"",VLOOKUP($A6,'B2B - Flux 2 - UBL'!$A6:$R264,5,FALSE))</f>
        <v/>
      </c>
    </row>
    <row r="7" spans="1:19" ht="42.75" x14ac:dyDescent="0.25">
      <c r="A7" s="17" t="s">
        <v>16</v>
      </c>
      <c r="B7" s="16" t="str">
        <f xml:space="preserve"> IF(VLOOKUP($A7,'B2B - Flux 2 - UBL'!$A7:$R265,2,FALSE)=0,"",VLOOKUP($A7,'B2B - Flux 2 - UBL'!$A7:$R265,2,FALSE))</f>
        <v>1.1</v>
      </c>
      <c r="C7" s="18" t="str">
        <f xml:space="preserve"> IF(VLOOKUP($A7,'B2B - Flux 2 - UBL'!$A7:$R265,2,FALSE)=0,"",VLOOKUP($A7,'B2B - Flux 2 - UBL'!$A7:$R265,3,FALSE))</f>
        <v>Date d'émission facture initiale / facture rectificative</v>
      </c>
      <c r="D7" s="18"/>
      <c r="E7" s="18"/>
      <c r="F7" s="18"/>
      <c r="G7" s="95" t="str">
        <f>IF(VLOOKUP($A7,'B2B - Flux 2 - UBL'!$A7:$R265,7,FALSE)=0,"",VLOOKUP($A7,'B2B - Flux 2 - UBL'!$A7:$R265,7,FALSE))</f>
        <v>/Invoice
/CreditNote</v>
      </c>
      <c r="H7" s="89" t="str">
        <f>IF(VLOOKUP($A7,'B2B - Flux 2 - UBL'!$A7:$R265,8,FALSE)=0,"",VLOOKUP($A7,'B2B - Flux 2 - UBL'!$A7:$R265,8,FALSE))</f>
        <v>/cbc:IssueDate</v>
      </c>
      <c r="I7" s="23" t="str">
        <f>IF(VLOOKUP($A7,'B2B - Flux 2 - UBL'!$A7:$R265,9,FALSE)=0,"",VLOOKUP($A7,'B2B - Flux 2 - UBL'!$A7:$R265,9,FALSE))</f>
        <v>DATE</v>
      </c>
      <c r="J7" s="22" t="str">
        <f>IF(VLOOKUP($A7,'B2B - Flux 2 - UBL'!$A7:$R265,10,FALSE)=0,"",VLOOKUP($A7,'B2B - Flux 2 - UBL'!$A7:$R265,10,FALSE))</f>
        <v>ISO</v>
      </c>
      <c r="K7" s="22" t="str">
        <f>IF(VLOOKUP($A7,'B2B - Flux 2 - UBL'!$A7:$R265,11,FALSE)=0,"",VLOOKUP($A7,'B2B - Flux 2 - UBL'!$A7:$R265,11,FALSE))</f>
        <v>AAAA-MM-JJ</v>
      </c>
      <c r="L7" s="49" t="str">
        <f>IF(VLOOKUP($A7,'B2B - Flux 2 - UBL'!$A7:$R265,12,FALSE)=0,"",VLOOKUP($A7,'B2B - Flux 2 - UBL'!$A7:$R265,12,FALSE))</f>
        <v/>
      </c>
      <c r="M7" s="21" t="str">
        <f>IF(VLOOKUP($A7,'B2B - Flux 2 - UBL'!$A7:$R265,13,FALSE)=0,"",VLOOKUP($A7,'B2B - Flux 2 - UBL'!$A7:$R265,13,FALSE))</f>
        <v>Date à laquelle la Facture a été émise.</v>
      </c>
      <c r="N7" s="21" t="str">
        <f>IF(VLOOKUP($A7,'B2B - Flux 2 - UBL'!$A7:$R265,14,FALSE)=0,"",VLOOKUP($A7,'B2B - Flux 2 - UBL'!$A7:$R265,14,FALSE))</f>
        <v/>
      </c>
      <c r="O7" s="127" t="s">
        <v>754</v>
      </c>
      <c r="P7" s="16" t="str">
        <f>IF(VLOOKUP($A7,'B2B - Flux 2 - UBL'!$A7:$R265,15,FALSE)=0,"",VLOOKUP($A7,'B2B - Flux 2 - UBL'!$A7:$R265,15,FALSE))</f>
        <v>G1.07
G1.09
G1.36</v>
      </c>
      <c r="Q7" s="16" t="str">
        <f>IF(VLOOKUP($A7,'B2B - Flux 2 - UBL'!$A7:$R265,16,FALSE)=0,"",VLOOKUP($A7,'B2B - Flux 2 - UBL'!$A7:$R265,16,FALSE))</f>
        <v/>
      </c>
      <c r="R7" s="16" t="str">
        <f>IF(VLOOKUP($A7,'B2B - Flux 2 - UBL'!$A7:$R265,17,FALSE)=0,"",VLOOKUP($A7,'B2B - Flux 2 - UBL'!$A7:$R265,17,FALSE))</f>
        <v>BR-3</v>
      </c>
      <c r="S7" s="21" t="str">
        <f>IF(VLOOKUP($A7,'B2B - Flux 2 - UBL'!$A7:$R265,5,FALSE)=0,"",VLOOKUP($A7,'B2B - Flux 2 - UBL'!$A7:$R265,5,FALSE))</f>
        <v/>
      </c>
    </row>
    <row r="8" spans="1:19" ht="71.25" x14ac:dyDescent="0.25">
      <c r="A8" s="17" t="s">
        <v>21</v>
      </c>
      <c r="B8" s="16" t="str">
        <f xml:space="preserve"> IF(VLOOKUP($A8,'B2B - Flux 2 - UBL'!$A8:$R266,2,FALSE)=0,"",VLOOKUP($A8,'B2B - Flux 2 - UBL'!$A8:$R266,2,FALSE))</f>
        <v>1.1</v>
      </c>
      <c r="C8" s="18" t="str">
        <f xml:space="preserve"> IF(VLOOKUP($A8,'B2B - Flux 2 - UBL'!$A8:$R266,2,FALSE)=0,"",VLOOKUP($A8,'B2B - Flux 2 - UBL'!$A8:$R266,3,FALSE))</f>
        <v>Code de type de facture</v>
      </c>
      <c r="D8" s="18"/>
      <c r="E8" s="18"/>
      <c r="F8" s="18"/>
      <c r="G8" s="95" t="str">
        <f>IF(VLOOKUP($A8,'B2B - Flux 2 - UBL'!$A8:$R266,7,FALSE)=0,"",VLOOKUP($A8,'B2B - Flux 2 - UBL'!$A8:$R266,7,FALSE))</f>
        <v>/Invoice
/CreditNote</v>
      </c>
      <c r="H8" s="95" t="str">
        <f>IF(VLOOKUP($A8,'B2B - Flux 2 - UBL'!$A8:$R266,8,FALSE)=0,"",VLOOKUP($A8,'B2B - Flux 2 - UBL'!$A8:$R266,8,FALSE))</f>
        <v>/cbc:InvoiceTypeCode
/cbc:CreditNoteTypeCode</v>
      </c>
      <c r="I8" s="23" t="str">
        <f>IF(VLOOKUP($A8,'B2B - Flux 2 - UBL'!$A8:$R266,9,FALSE)=0,"",VLOOKUP($A8,'B2B - Flux 2 - UBL'!$A8:$R266,9,FALSE))</f>
        <v>CODE</v>
      </c>
      <c r="J8" s="22">
        <f>IF(VLOOKUP($A8,'B2B - Flux 2 - UBL'!$A8:$R266,10,FALSE)=0,"",VLOOKUP($A8,'B2B - Flux 2 - UBL'!$A8:$R266,10,FALSE))</f>
        <v>3</v>
      </c>
      <c r="K8" s="88" t="str">
        <f>IF(VLOOKUP($A8,'B2B - Flux 2 - UBL'!$A8:$R266,11,FALSE)=0,"",VLOOKUP($A8,'B2B - Flux 2 - UBL'!$A8:$R266,11,FALSE))</f>
        <v>UNTDID 1001</v>
      </c>
      <c r="L8" s="49" t="str">
        <f>IF(VLOOKUP($A8,'B2B - Flux 2 - UBL'!$A8:$R266,12,FALSE)=0,"",VLOOKUP($A8,'B2B - Flux 2 - UBL'!$A8:$R266,12,FALSE))</f>
        <v/>
      </c>
      <c r="M8" s="21" t="str">
        <f>IF(VLOOKUP($A8,'B2B - Flux 2 - UBL'!$A8:$R266,13,FALSE)=0,"",VLOOKUP($A8,'B2B - Flux 2 - UBL'!$A8:$R266,13,FALSE))</f>
        <v>Code spécifiant le type fonctionnel de la Facture.</v>
      </c>
      <c r="N8" s="21" t="str">
        <f>IF(VLOOKUP($A8,'B2B - Flux 2 - UBL'!$A8:$R266,14,FALSE)=0,"",VLOOKUP($A8,'B2B - Flux 2 - UBL'!$A8:$R266,14,FALSE))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127" t="s">
        <v>754</v>
      </c>
      <c r="P8" s="16" t="str">
        <f>IF(VLOOKUP($A8,'B2B - Flux 2 - UBL'!$A8:$R266,15,FALSE)=0,"",VLOOKUP($A8,'B2B - Flux 2 - UBL'!$A8:$R266,15,FALSE))</f>
        <v>G1.01</v>
      </c>
      <c r="Q8" s="16" t="str">
        <f>IF(VLOOKUP($A8,'B2B - Flux 2 - UBL'!$A8:$R266,16,FALSE)=0,"",VLOOKUP($A8,'B2B - Flux 2 - UBL'!$A8:$R266,16,FALSE))</f>
        <v/>
      </c>
      <c r="R8" s="16" t="str">
        <f>IF(VLOOKUP($A8,'B2B - Flux 2 - UBL'!$A8:$R266,17,FALSE)=0,"",VLOOKUP($A8,'B2B - Flux 2 - UBL'!$A8:$R266,17,FALSE))</f>
        <v>BR-4</v>
      </c>
      <c r="S8" s="21" t="str">
        <f>IF(VLOOKUP($A8,'B2B - Flux 2 - UBL'!$A8:$R266,5,FALSE)=0,"",VLOOKUP($A8,'B2B - Flux 2 - UBL'!$A8:$R266,5,FALSE))</f>
        <v/>
      </c>
    </row>
    <row r="9" spans="1:19" ht="114" x14ac:dyDescent="0.25">
      <c r="A9" s="17" t="s">
        <v>25</v>
      </c>
      <c r="B9" s="16" t="str">
        <f xml:space="preserve"> IF(VLOOKUP($A9,'B2B - Flux 2 - UBL'!$A9:$R267,2,FALSE)=0,"",VLOOKUP($A9,'B2B - Flux 2 - UBL'!$A9:$R267,2,FALSE))</f>
        <v>1.1</v>
      </c>
      <c r="C9" s="18" t="str">
        <f xml:space="preserve"> IF(VLOOKUP($A9,'B2B - Flux 2 - UBL'!$A9:$R267,2,FALSE)=0,"",VLOOKUP($A9,'B2B - Flux 2 - UBL'!$A9:$R267,3,FALSE))</f>
        <v>Code de devise de la facture</v>
      </c>
      <c r="D9" s="18"/>
      <c r="E9" s="18"/>
      <c r="F9" s="18"/>
      <c r="G9" s="95" t="str">
        <f>IF(VLOOKUP($A9,'B2B - Flux 2 - UBL'!$A9:$R267,7,FALSE)=0,"",VLOOKUP($A9,'B2B - Flux 2 - UBL'!$A9:$R267,7,FALSE))</f>
        <v>/Invoice
/CreditNote</v>
      </c>
      <c r="H9" s="89" t="str">
        <f>IF(VLOOKUP($A9,'B2B - Flux 2 - UBL'!$A9:$R267,8,FALSE)=0,"",VLOOKUP($A9,'B2B - Flux 2 - UBL'!$A9:$R267,8,FALSE))</f>
        <v>/cbc:DocumentCurrencyCode</v>
      </c>
      <c r="I9" s="23" t="str">
        <f>IF(VLOOKUP($A9,'B2B - Flux 2 - UBL'!$A9:$R267,9,FALSE)=0,"",VLOOKUP($A9,'B2B - Flux 2 - UBL'!$A9:$R267,9,FALSE))</f>
        <v>CODE</v>
      </c>
      <c r="J9" s="22">
        <f>IF(VLOOKUP($A9,'B2B - Flux 2 - UBL'!$A9:$R267,10,FALSE)=0,"",VLOOKUP($A9,'B2B - Flux 2 - UBL'!$A9:$R267,10,FALSE))</f>
        <v>3</v>
      </c>
      <c r="K9" s="22" t="str">
        <f>IF(VLOOKUP($A9,'B2B - Flux 2 - UBL'!$A9:$R267,11,FALSE)=0,"",VLOOKUP($A9,'B2B - Flux 2 - UBL'!$A9:$R267,11,FALSE))</f>
        <v>ISO 4217</v>
      </c>
      <c r="L9" s="23" t="str">
        <f>IF(VLOOKUP($A9,'B2B - Flux 2 - UBL'!$A9:$R267,12,FALSE)=0,"",VLOOKUP($A9,'B2B - Flux 2 - UBL'!$A9:$R267,12,FALSE))</f>
        <v/>
      </c>
      <c r="M9" s="21" t="str">
        <f>IF(VLOOKUP($A9,'B2B - Flux 2 - UBL'!$A9:$R267,13,FALSE)=0,"",VLOOKUP($A9,'B2B - Flux 2 - UBL'!$A9:$R267,13,FALSE))</f>
        <v>Devise dans laquelle tous les montants de la Facture sont exprimés, à l'exception du montant total de la TVA dans la devise de comptabilisation.</v>
      </c>
      <c r="N9" s="21" t="str">
        <f>IF(VLOOKUP($A9,'B2B - Flux 2 - UBL'!$A9:$R267,14,FALSE)=0,"",VLOOKUP($A9,'B2B - Flux 2 - UBL'!$A9:$R267,14,FALSE))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127" t="s">
        <v>754</v>
      </c>
      <c r="P9" s="16" t="str">
        <f>IF(VLOOKUP($A9,'B2B - Flux 2 - UBL'!$A9:$R267,15,FALSE)=0,"",VLOOKUP($A9,'B2B - Flux 2 - UBL'!$A9:$R267,15,FALSE))</f>
        <v>G1.10</v>
      </c>
      <c r="Q9" s="16" t="str">
        <f>IF(VLOOKUP($A9,'B2B - Flux 2 - UBL'!$A9:$R267,16,FALSE)=0,"",VLOOKUP($A9,'B2B - Flux 2 - UBL'!$A9:$R267,16,FALSE))</f>
        <v/>
      </c>
      <c r="R9" s="16" t="str">
        <f>IF(VLOOKUP($A9,'B2B - Flux 2 - UBL'!$A9:$R267,17,FALSE)=0,"",VLOOKUP($A9,'B2B - Flux 2 - UBL'!$A9:$R267,17,FALSE))</f>
        <v>BR-5</v>
      </c>
      <c r="S9" s="21" t="str">
        <f>IF(VLOOKUP($A9,'B2B - Flux 2 - UBL'!$A9:$R267,5,FALSE)=0,"",VLOOKUP($A9,'B2B - Flux 2 - UBL'!$A9:$R267,5,FALSE))</f>
        <v/>
      </c>
    </row>
    <row r="10" spans="1:19" ht="142.5" x14ac:dyDescent="0.25">
      <c r="A10" s="17" t="s">
        <v>260</v>
      </c>
      <c r="B10" s="16" t="str">
        <f xml:space="preserve"> IF(VLOOKUP($A10,'B2B - Flux 2 - UBL'!$A10:$R268,2,FALSE)=0,"",VLOOKUP($A10,'B2B - Flux 2 - UBL'!$A10:$R268,2,FALSE))</f>
        <v>0.1</v>
      </c>
      <c r="C10" s="18" t="str">
        <f xml:space="preserve"> IF(VLOOKUP($A10,'B2B - Flux 2 - UBL'!$A10:$R268,2,FALSE)=0,"",VLOOKUP($A10,'B2B - Flux 2 - UBL'!$A10:$R268,3,FALSE))</f>
        <v>Code de devise de comptabilisation de la TVA</v>
      </c>
      <c r="D10" s="18"/>
      <c r="E10" s="18"/>
      <c r="F10" s="18"/>
      <c r="G10" s="95" t="str">
        <f>IF(VLOOKUP($A10,'B2B - Flux 2 - UBL'!$A10:$R268,7,FALSE)=0,"",VLOOKUP($A10,'B2B - Flux 2 - UBL'!$A10:$R268,7,FALSE))</f>
        <v>/Invoice
/CreditNote</v>
      </c>
      <c r="H10" s="89" t="str">
        <f>IF(VLOOKUP($A10,'B2B - Flux 2 - UBL'!$A10:$R268,8,FALSE)=0,"",VLOOKUP($A10,'B2B - Flux 2 - UBL'!$A10:$R268,8,FALSE))</f>
        <v>/cbc:TaxCurrencyCode</v>
      </c>
      <c r="I10" s="23" t="str">
        <f>IF(VLOOKUP($A10,'B2B - Flux 2 - UBL'!$A10:$R268,9,FALSE)=0,"",VLOOKUP($A10,'B2B - Flux 2 - UBL'!$A10:$R268,9,FALSE))</f>
        <v>CODE</v>
      </c>
      <c r="J10" s="22">
        <f>IF(VLOOKUP($A10,'B2B - Flux 2 - UBL'!$A10:$R268,10,FALSE)=0,"",VLOOKUP($A10,'B2B - Flux 2 - UBL'!$A10:$R268,10,FALSE))</f>
        <v>3</v>
      </c>
      <c r="K10" s="22" t="str">
        <f>IF(VLOOKUP($A10,'B2B - Flux 2 - UBL'!$A10:$R268,11,FALSE)=0,"",VLOOKUP($A10,'B2B - Flux 2 - UBL'!$A10:$R268,11,FALSE))</f>
        <v>ISO 4217</v>
      </c>
      <c r="L10" s="23" t="str">
        <f>IF(VLOOKUP($A10,'B2B - Flux 2 - UBL'!$A10:$R268,12,FALSE)=0,"",VLOOKUP($A10,'B2B - Flux 2 - UBL'!$A10:$R268,12,FALSE))</f>
        <v/>
      </c>
      <c r="M10" s="21" t="str">
        <f>IF(VLOOKUP($A10,'B2B - Flux 2 - UBL'!$A10:$R268,13,FALSE)=0,"",VLOOKUP($A10,'B2B - Flux 2 - UBL'!$A10:$R268,13,FALSE))</f>
        <v>Devise utilisée pour la comptabilisation et la déclaration de la TVA, acceptée ou exigée dans le pays du Vendeur.</v>
      </c>
      <c r="N10" s="21" t="str">
        <f>IF(VLOOKUP($A10,'B2B - Flux 2 - UBL'!$A10:$R268,14,FALSE)=0,"",VLOOKUP($A10,'B2B - Flux 2 - UBL'!$A10:$R268,14,FALSE))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127" t="s">
        <v>754</v>
      </c>
      <c r="P10" s="16" t="str">
        <f>IF(VLOOKUP($A10,'B2B - Flux 2 - UBL'!$A10:$R268,15,FALSE)=0,"",VLOOKUP($A10,'B2B - Flux 2 - UBL'!$A10:$R268,15,FALSE))</f>
        <v>G1.10
G6.08</v>
      </c>
      <c r="Q10" s="16" t="str">
        <f>IF(VLOOKUP($A10,'B2B - Flux 2 - UBL'!$A10:$R268,16,FALSE)=0,"",VLOOKUP($A10,'B2B - Flux 2 - UBL'!$A10:$R268,16,FALSE))</f>
        <v/>
      </c>
      <c r="R10" s="16" t="str">
        <f>IF(VLOOKUP($A10,'B2B - Flux 2 - UBL'!$A10:$R268,17,FALSE)=0,"",VLOOKUP($A10,'B2B - Flux 2 - UBL'!$A10:$R268,17,FALSE))</f>
        <v/>
      </c>
      <c r="S10" s="21" t="str">
        <f>IF(VLOOKUP($A10,'B2B - Flux 2 - UBL'!$A10:$R268,5,FALSE)=0,"",VLOOKUP($A10,'B2B - Flux 2 - UBL'!$A10:$R268,5,FALSE))</f>
        <v/>
      </c>
    </row>
    <row r="11" spans="1:19" ht="142.5" x14ac:dyDescent="0.25">
      <c r="A11" s="17" t="s">
        <v>29</v>
      </c>
      <c r="B11" s="16" t="str">
        <f xml:space="preserve"> IF(VLOOKUP($A11,'B2B - Flux 2 - UBL'!$A11:$R269,2,FALSE)=0,"",VLOOKUP($A11,'B2B - Flux 2 - UBL'!$A11:$R269,2,FALSE))</f>
        <v>0.1</v>
      </c>
      <c r="C11" s="18" t="str">
        <f xml:space="preserve"> IF(VLOOKUP($A11,'B2B - Flux 2 - UBL'!$A11:$R269,2,FALSE)=0,"",VLOOKUP($A11,'B2B - Flux 2 - UBL'!$A11:$R269,3,FALSE))</f>
        <v>Code de date d'exigibilité de la taxe sur la valeur ajoutée</v>
      </c>
      <c r="D11" s="18"/>
      <c r="E11" s="18"/>
      <c r="F11" s="18"/>
      <c r="G11" s="95" t="str">
        <f>IF(VLOOKUP($A11,'B2B - Flux 2 - UBL'!$A11:$R269,7,FALSE)=0,"",VLOOKUP($A11,'B2B - Flux 2 - UBL'!$A11:$R269,7,FALSE))</f>
        <v>/Invoice
/CreditNote</v>
      </c>
      <c r="H11" s="95" t="str">
        <f>IF(VLOOKUP($A11,'B2B - Flux 2 - UBL'!$A11:$R269,8,FALSE)=0,"",VLOOKUP($A11,'B2B - Flux 2 - UBL'!$A11:$R269,8,FALSE))</f>
        <v>/cac:InvoicePeriod/cbc:DescriptionCode</v>
      </c>
      <c r="I11" s="23" t="str">
        <f>IF(VLOOKUP($A11,'B2B - Flux 2 - UBL'!$A11:$R269,9,FALSE)=0,"",VLOOKUP($A11,'B2B - Flux 2 - UBL'!$A11:$R269,9,FALSE))</f>
        <v>CODE</v>
      </c>
      <c r="J11" s="22">
        <f>IF(VLOOKUP($A11,'B2B - Flux 2 - UBL'!$A11:$R269,10,FALSE)=0,"",VLOOKUP($A11,'B2B - Flux 2 - UBL'!$A11:$R269,10,FALSE))</f>
        <v>2</v>
      </c>
      <c r="K11" s="94" t="str">
        <f>IF(VLOOKUP($A11,'B2B - Flux 2 - UBL'!$A11:$R269,11,FALSE)=0,"",VLOOKUP($A11,'B2B - Flux 2 - UBL'!$A11:$R269,11,FALSE))</f>
        <v xml:space="preserve">UNTDID 2005 </v>
      </c>
      <c r="L11" s="49" t="str">
        <f>IF(VLOOKUP($A11,'B2B - Flux 2 - UBL'!$A11:$R269,12,FALSE)=0,"",VLOOKUP($A11,'B2B - Flux 2 - UBL'!$A11:$R269,12,FALSE))</f>
        <v/>
      </c>
      <c r="M11" s="21" t="str">
        <f>IF(VLOOKUP($A11,'B2B - Flux 2 - UBL'!$A11:$R269,13,FALSE)=0,"",VLOOKUP($A11,'B2B - Flux 2 - UBL'!$A11:$R269,13,FALSE))</f>
        <v>Code spécifiant la date à laquelle la TVA devient imputable pour le Vendeur et pour l'Acheteur</v>
      </c>
      <c r="N11" s="21" t="str">
        <f>IF(VLOOKUP($A11,'B2B - Flux 2 - UBL'!$A11:$R269,14,FALSE)=0,"",VLOOKUP($A11,'B2B - Flux 2 - UBL'!$A11:$R269,14,FALSE))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1" s="127" t="s">
        <v>754</v>
      </c>
      <c r="P11" s="16" t="str">
        <f>IF(VLOOKUP($A11,'B2B - Flux 2 - UBL'!$A11:$R269,15,FALSE)=0,"",VLOOKUP($A11,'B2B - Flux 2 - UBL'!$A11:$R269,15,FALSE))</f>
        <v>G1.43
G6.08</v>
      </c>
      <c r="Q11" s="16" t="str">
        <f>IF(VLOOKUP($A11,'B2B - Flux 2 - UBL'!$A11:$R269,16,FALSE)=0,"",VLOOKUP($A11,'B2B - Flux 2 - UBL'!$A11:$R269,16,FALSE))</f>
        <v/>
      </c>
      <c r="R11" s="16" t="str">
        <f>IF(VLOOKUP($A11,'B2B - Flux 2 - UBL'!$A11:$R269,17,FALSE)=0,"",VLOOKUP($A11,'B2B - Flux 2 - UBL'!$A11:$R269,17,FALSE))</f>
        <v>BR-CO-3</v>
      </c>
      <c r="S11" s="21" t="str">
        <f>IF(VLOOKUP($A11,'B2B - Flux 2 - UBL'!$A11:$R269,5,FALSE)=0,"",VLOOKUP($A11,'B2B - Flux 2 - UBL'!$A11:$R269,5,FALSE))</f>
        <v/>
      </c>
    </row>
    <row r="12" spans="1:19" ht="42.75" x14ac:dyDescent="0.25">
      <c r="A12" s="17" t="s">
        <v>38</v>
      </c>
      <c r="B12" s="16" t="str">
        <f xml:space="preserve"> IF(VLOOKUP($A12,'B2B - Flux 2 - UBL'!$A12:$R270,2,FALSE)=0,"",VLOOKUP($A12,'B2B - Flux 2 - UBL'!$A12:$R270,2,FALSE))</f>
        <v>0.1</v>
      </c>
      <c r="C12" s="18" t="str">
        <f xml:space="preserve"> IF(VLOOKUP($A12,'B2B - Flux 2 - UBL'!$A12:$R270,2,FALSE)=0,"",VLOOKUP($A12,'B2B - Flux 2 - UBL'!$A12:$R270,3,FALSE))</f>
        <v>Conditions de paiement</v>
      </c>
      <c r="D12" s="18"/>
      <c r="E12" s="18"/>
      <c r="F12" s="18"/>
      <c r="G12" s="95" t="str">
        <f>IF(VLOOKUP($A12,'B2B - Flux 2 - UBL'!$A12:$R270,7,FALSE)=0,"",VLOOKUP($A12,'B2B - Flux 2 - UBL'!$A12:$R270,7,FALSE))</f>
        <v>/Invoice
/CreditNote</v>
      </c>
      <c r="H12" s="89" t="str">
        <f>IF(VLOOKUP($A12,'B2B - Flux 2 - UBL'!$A12:$R270,8,FALSE)=0,"",VLOOKUP($A12,'B2B - Flux 2 - UBL'!$A12:$R270,8,FALSE))</f>
        <v>/cac:PaymentTerms/cbc:Note</v>
      </c>
      <c r="I12" s="23" t="str">
        <f>IF(VLOOKUP($A12,'B2B - Flux 2 - UBL'!$A12:$R270,9,FALSE)=0,"",VLOOKUP($A12,'B2B - Flux 2 - UBL'!$A12:$R270,9,FALSE))</f>
        <v>TEXTE</v>
      </c>
      <c r="J12" s="23">
        <f>IF(VLOOKUP($A12,'B2B - Flux 2 - UBL'!$A12:$R270,10,FALSE)=0,"",VLOOKUP($A12,'B2B - Flux 2 - UBL'!$A12:$R270,10,FALSE))</f>
        <v>1024</v>
      </c>
      <c r="K12" s="19" t="str">
        <f>IF(VLOOKUP($A12,'B2B - Flux 2 - UBL'!$A12:$R270,11,FALSE)=0,"",VLOOKUP($A12,'B2B - Flux 2 - UBL'!$A12:$R270,11,FALSE))</f>
        <v/>
      </c>
      <c r="L12" s="49" t="str">
        <f>IF(VLOOKUP($A12,'B2B - Flux 2 - UBL'!$A12:$R270,12,FALSE)=0,"",VLOOKUP($A12,'B2B - Flux 2 - UBL'!$A12:$R270,12,FALSE))</f>
        <v/>
      </c>
      <c r="M12" s="21" t="str">
        <f>IF(VLOOKUP($A12,'B2B - Flux 2 - UBL'!$A12:$R270,13,FALSE)=0,"",VLOOKUP($A12,'B2B - Flux 2 - UBL'!$A12:$R270,13,FALSE))</f>
        <v>Description textuelle des conditions de paiement applicables au montant à payer (y compris la description des pénalités éventuelles).</v>
      </c>
      <c r="N12" s="21" t="str">
        <f>IF(VLOOKUP($A12,'B2B - Flux 2 - UBL'!$A12:$R270,14,FALSE)=0,"",VLOOKUP($A12,'B2B - Flux 2 - UBL'!$A12:$R270,14,FALSE))</f>
        <v>Cet élément peut contenir plusieurs lignes et plusieurs termes.</v>
      </c>
      <c r="O12" s="127" t="s">
        <v>755</v>
      </c>
      <c r="P12" s="16" t="str">
        <f>IF(VLOOKUP($A12,'B2B - Flux 2 - UBL'!$A12:$R270,15,FALSE)=0,"",VLOOKUP($A12,'B2B - Flux 2 - UBL'!$A12:$R270,15,FALSE))</f>
        <v>P1.08
G6.09</v>
      </c>
      <c r="Q12" s="16" t="str">
        <f>IF(VLOOKUP($A12,'B2B - Flux 2 - UBL'!$A12:$R270,16,FALSE)=0,"",VLOOKUP($A12,'B2B - Flux 2 - UBL'!$A12:$R270,16,FALSE))</f>
        <v/>
      </c>
      <c r="R12" s="16" t="str">
        <f>IF(VLOOKUP($A12,'B2B - Flux 2 - UBL'!$A12:$R270,17,FALSE)=0,"",VLOOKUP($A12,'B2B - Flux 2 - UBL'!$A12:$R270,17,FALSE))</f>
        <v>BR-CO-25</v>
      </c>
      <c r="S12" s="21" t="str">
        <f>IF(VLOOKUP($A12,'B2B - Flux 2 - UBL'!$A12:$R270,5,FALSE)=0,"",VLOOKUP($A12,'B2B - Flux 2 - UBL'!$A12:$R270,5,FALSE))</f>
        <v/>
      </c>
    </row>
    <row r="13" spans="1:19" ht="42.75" x14ac:dyDescent="0.25">
      <c r="A13" s="17" t="s">
        <v>42</v>
      </c>
      <c r="B13" s="16" t="str">
        <f xml:space="preserve"> IF(VLOOKUP($A13,'B2B - Flux 2 - UBL'!$A13:$R271,2,FALSE)=0,"",VLOOKUP($A13,'B2B - Flux 2 - UBL'!$A13:$R271,2,FALSE))</f>
        <v>0.N</v>
      </c>
      <c r="C13" s="34" t="str">
        <f xml:space="preserve"> IF(VLOOKUP($A13,'B2B - Flux 2 - UBL'!$A13:$R271,2,FALSE)=0,"",VLOOKUP($A13,'B2B - Flux 2 - UBL'!$A13:$R271,3,FALSE))</f>
        <v>NOTE DE FACTURE</v>
      </c>
      <c r="D13" s="18"/>
      <c r="E13" s="18"/>
      <c r="F13" s="18"/>
      <c r="G13" s="95" t="str">
        <f>IF(VLOOKUP($A13,'B2B - Flux 2 - UBL'!$A13:$R271,7,FALSE)=0,"",VLOOKUP($A13,'B2B - Flux 2 - UBL'!$A13:$R271,7,FALSE))</f>
        <v>/Invoice
/CreditNote</v>
      </c>
      <c r="H13" s="89" t="str">
        <f>IF(VLOOKUP($A13,'B2B - Flux 2 - UBL'!$A13:$R271,8,FALSE)=0,"",VLOOKUP($A13,'B2B - Flux 2 - UBL'!$A13:$R271,8,FALSE))</f>
        <v>/cbc:Note</v>
      </c>
      <c r="I13" s="121" t="str">
        <f>IF(VLOOKUP($A13,'B2B - Flux 2 - UBL'!$A13:$R271,9,FALSE)=0,"",VLOOKUP($A13,'B2B - Flux 2 - UBL'!$A13:$R271,9,FALSE))</f>
        <v/>
      </c>
      <c r="J13" s="61" t="str">
        <f>IF(VLOOKUP($A13,'B2B - Flux 2 - UBL'!$A13:$R271,10,FALSE)=0,"",VLOOKUP($A13,'B2B - Flux 2 - UBL'!$A13:$R271,10,FALSE))</f>
        <v/>
      </c>
      <c r="K13" s="61" t="str">
        <f>IF(VLOOKUP($A13,'B2B - Flux 2 - UBL'!$A13:$R271,11,FALSE)=0,"",VLOOKUP($A13,'B2B - Flux 2 - UBL'!$A13:$R271,11,FALSE))</f>
        <v/>
      </c>
      <c r="L13" s="61" t="str">
        <f>IF(VLOOKUP($A13,'B2B - Flux 2 - UBL'!$A13:$R271,12,FALSE)=0,"",VLOOKUP($A13,'B2B - Flux 2 - UBL'!$A13:$R271,12,FALSE))</f>
        <v/>
      </c>
      <c r="M13" s="121" t="str">
        <f>IF(VLOOKUP($A13,'B2B - Flux 2 - UBL'!$A13:$R271,13,FALSE)=0,"",VLOOKUP($A13,'B2B - Flux 2 - UBL'!$A13:$R271,13,FALSE))</f>
        <v>Groupe de termes métier fournissant des notes en texte pertinentes dans la facture, associées à un indicateur précisant le sujet de la note.</v>
      </c>
      <c r="N13" s="121" t="str">
        <f>IF(VLOOKUP($A13,'B2B - Flux 2 - UBL'!$A13:$R271,14,FALSE)=0,"",VLOOKUP($A13,'B2B - Flux 2 - UBL'!$A13:$R271,14,FALSE))</f>
        <v/>
      </c>
      <c r="O13" s="128" t="s">
        <v>754</v>
      </c>
      <c r="P13" s="109" t="str">
        <f>IF(VLOOKUP($A13,'B2B - Flux 2 - UBL'!$A13:$R271,15,FALSE)=0,"",VLOOKUP($A13,'B2B - Flux 2 - UBL'!$A13:$R271,15,FALSE))</f>
        <v>G6.08</v>
      </c>
      <c r="Q13" s="61" t="str">
        <f>IF(VLOOKUP($A13,'B2B - Flux 2 - UBL'!$A13:$R271,16,FALSE)=0,"",VLOOKUP($A13,'B2B - Flux 2 - UBL'!$A13:$R271,16,FALSE))</f>
        <v/>
      </c>
      <c r="R13" s="61" t="str">
        <f>IF(VLOOKUP($A13,'B2B - Flux 2 - UBL'!$A13:$R271,17,FALSE)=0,"",VLOOKUP($A13,'B2B - Flux 2 - UBL'!$A13:$R271,17,FALSE))</f>
        <v/>
      </c>
      <c r="S13" s="61" t="str">
        <f>IF(VLOOKUP($A13,'B2B - Flux 2 - UBL'!$A13:$R271,5,FALSE)=0,"",VLOOKUP($A13,'B2B - Flux 2 - UBL'!$A13:$R271,5,FALSE))</f>
        <v/>
      </c>
    </row>
    <row r="14" spans="1:19" ht="28.5" x14ac:dyDescent="0.25">
      <c r="A14" s="29" t="s">
        <v>44</v>
      </c>
      <c r="B14" s="16" t="str">
        <f xml:space="preserve"> IF(VLOOKUP($A14,'B2B - Flux 2 - UBL'!$A14:$R272,2,FALSE)=0,"",VLOOKUP($A14,'B2B - Flux 2 - UBL'!$A14:$R272,2,FALSE))</f>
        <v>0.1</v>
      </c>
      <c r="C14" s="25"/>
      <c r="D14" s="26" t="str">
        <f>IF(VLOOKUP($A14,'B2B - Flux 2 - UBL'!$A14:$R272,4,FALSE)=0,"",VLOOKUP($A14,'B2B - Flux 2 - UBL'!$A14:$R272,4,FALSE))</f>
        <v>Code du sujet de la note de facture</v>
      </c>
      <c r="E14" s="26"/>
      <c r="F14" s="27"/>
      <c r="G14" s="95" t="str">
        <f>IF(VLOOKUP($A14,'B2B - Flux 2 - UBL'!$A14:$R272,7,FALSE)=0,"",VLOOKUP($A14,'B2B - Flux 2 - UBL'!$A14:$R272,7,FALSE))</f>
        <v>/Invoice
/CreditNote</v>
      </c>
      <c r="H14" s="89" t="str">
        <f>IF(VLOOKUP($A14,'B2B - Flux 2 - UBL'!$A14:$R272,8,FALSE)=0,"",VLOOKUP($A14,'B2B - Flux 2 - UBL'!$A14:$R272,8,FALSE))</f>
        <v>/cbc:Note</v>
      </c>
      <c r="I14" s="16" t="str">
        <f>IF(VLOOKUP($A14,'B2B - Flux 2 - UBL'!$A14:$R272,9,FALSE)=0,"",VLOOKUP($A14,'B2B - Flux 2 - UBL'!$A14:$R272,9,FALSE))</f>
        <v>TEXTE</v>
      </c>
      <c r="J14" s="22">
        <f>IF(VLOOKUP($A14,'B2B - Flux 2 - UBL'!$A14:$R272,10,FALSE)=0,"",VLOOKUP($A14,'B2B - Flux 2 - UBL'!$A14:$R272,10,FALSE))</f>
        <v>3</v>
      </c>
      <c r="K14" s="23" t="str">
        <f>IF(VLOOKUP($A14,'B2B - Flux 2 - UBL'!$A14:$R272,11,FALSE)=0,"",VLOOKUP($A14,'B2B - Flux 2 - UBL'!$A14:$R272,11,FALSE))</f>
        <v>UNTDID 4451</v>
      </c>
      <c r="L14" s="21" t="str">
        <f>IF(VLOOKUP($A14,'B2B - Flux 2 - UBL'!$A14:$R272,12,FALSE)=0,"",VLOOKUP($A14,'B2B - Flux 2 - UBL'!$A14:$R272,12,FALSE))</f>
        <v/>
      </c>
      <c r="M14" s="21" t="str">
        <f>IF(VLOOKUP($A14,'B2B - Flux 2 - UBL'!$A14:$R272,13,FALSE)=0,"",VLOOKUP($A14,'B2B - Flux 2 - UBL'!$A14:$R272,13,FALSE))</f>
        <v>Sujet de la note en texte suivant.</v>
      </c>
      <c r="N14" s="21" t="str">
        <f>IF(VLOOKUP($A14,'B2B - Flux 2 - UBL'!$A14:$R272,14,FALSE)=0,"",VLOOKUP($A14,'B2B - Flux 2 - UBL'!$A14:$R272,14,FALSE))</f>
        <v>Doit être choisi permi les codes disponibles dans la liste UNTDID 4451 [6].</v>
      </c>
      <c r="O14" s="127" t="s">
        <v>754</v>
      </c>
      <c r="P14" s="16" t="str">
        <f>IF(VLOOKUP($A14,'B2B - Flux 2 - UBL'!$A14:$R272,15,FALSE)=0,"",VLOOKUP($A14,'B2B - Flux 2 - UBL'!$A14:$R272,15,FALSE))</f>
        <v>G1.52
G6.08</v>
      </c>
      <c r="Q14" s="16" t="str">
        <f>IF(VLOOKUP($A14,'B2B - Flux 2 - UBL'!$A14:$R272,16,FALSE)=0,"",VLOOKUP($A14,'B2B - Flux 2 - UBL'!$A14:$R272,16,FALSE))</f>
        <v/>
      </c>
      <c r="R14" s="16" t="str">
        <f>IF(VLOOKUP($A14,'B2B - Flux 2 - UBL'!$A14:$R272,17,FALSE)=0,"",VLOOKUP($A14,'B2B - Flux 2 - UBL'!$A14:$R272,17,FALSE))</f>
        <v/>
      </c>
      <c r="S14" s="28" t="str">
        <f>IF(VLOOKUP($A14,'B2B - Flux 2 - UBL'!$A14:$R272,5,FALSE)=0,"",VLOOKUP($A14,'B2B - Flux 2 - UBL'!$A14:$R272,5,FALSE))</f>
        <v/>
      </c>
    </row>
    <row r="15" spans="1:19" ht="28.5" x14ac:dyDescent="0.25">
      <c r="A15" s="29" t="s">
        <v>46</v>
      </c>
      <c r="B15" s="16" t="str">
        <f xml:space="preserve"> IF(VLOOKUP($A15,'B2B - Flux 2 - UBL'!$A15:$R273,2,FALSE)=0,"",VLOOKUP($A15,'B2B - Flux 2 - UBL'!$A15:$R273,2,FALSE))</f>
        <v>1.1</v>
      </c>
      <c r="C15" s="25"/>
      <c r="D15" s="26" t="str">
        <f>IF(VLOOKUP($A15,'B2B - Flux 2 - UBL'!$A15:$R273,4,FALSE)=0,"",VLOOKUP($A15,'B2B - Flux 2 - UBL'!$A15:$R273,4,FALSE))</f>
        <v>Note de facture</v>
      </c>
      <c r="E15" s="26"/>
      <c r="F15" s="27"/>
      <c r="G15" s="95" t="str">
        <f>IF(VLOOKUP($A15,'B2B - Flux 2 - UBL'!$A15:$R273,7,FALSE)=0,"",VLOOKUP($A15,'B2B - Flux 2 - UBL'!$A15:$R273,7,FALSE))</f>
        <v>/Invoice
/CreditNote</v>
      </c>
      <c r="H15" s="89" t="str">
        <f>IF(VLOOKUP($A15,'B2B - Flux 2 - UBL'!$A15:$R273,8,FALSE)=0,"",VLOOKUP($A15,'B2B - Flux 2 - UBL'!$A15:$R273,8,FALSE))</f>
        <v>/cbc:Note</v>
      </c>
      <c r="I15" s="23" t="str">
        <f>IF(VLOOKUP($A15,'B2B - Flux 2 - UBL'!$A15:$R273,9,FALSE)=0,"",VLOOKUP($A15,'B2B - Flux 2 - UBL'!$A15:$R273,9,FALSE))</f>
        <v>TEXTE</v>
      </c>
      <c r="J15" s="22">
        <f>IF(VLOOKUP($A15,'B2B - Flux 2 - UBL'!$A15:$R273,10,FALSE)=0,"",VLOOKUP($A15,'B2B - Flux 2 - UBL'!$A15:$R273,10,FALSE))</f>
        <v>1024</v>
      </c>
      <c r="K15" s="19" t="str">
        <f>IF(VLOOKUP($A15,'B2B - Flux 2 - UBL'!$A15:$R273,11,FALSE)=0,"",VLOOKUP($A15,'B2B - Flux 2 - UBL'!$A15:$R273,11,FALSE))</f>
        <v/>
      </c>
      <c r="L15" s="49" t="str">
        <f>IF(VLOOKUP($A15,'B2B - Flux 2 - UBL'!$A15:$R273,12,FALSE)=0,"",VLOOKUP($A15,'B2B - Flux 2 - UBL'!$A15:$R273,12,FALSE))</f>
        <v/>
      </c>
      <c r="M15" s="21" t="str">
        <f>IF(VLOOKUP($A15,'B2B - Flux 2 - UBL'!$A15:$R273,13,FALSE)=0,"",VLOOKUP($A15,'B2B - Flux 2 - UBL'!$A15:$R273,13,FALSE))</f>
        <v>Commentaire fournissant des informations non structurées concernant la Facture dans son ensemble.</v>
      </c>
      <c r="N15" s="21" t="str">
        <f>IF(VLOOKUP($A15,'B2B - Flux 2 - UBL'!$A15:$R273,14,FALSE)=0,"",VLOOKUP($A15,'B2B - Flux 2 - UBL'!$A15:$R273,14,FALSE))</f>
        <v>Exemple : raison d'une rectification.</v>
      </c>
      <c r="O15" s="127" t="s">
        <v>754</v>
      </c>
      <c r="P15" s="16" t="str">
        <f>IF(VLOOKUP($A15,'B2B - Flux 2 - UBL'!$A15:$R273,15,FALSE)=0,"",VLOOKUP($A15,'B2B - Flux 2 - UBL'!$A15:$R273,15,FALSE))</f>
        <v>P1.08
G6.08</v>
      </c>
      <c r="Q15" s="16" t="str">
        <f>IF(VLOOKUP($A15,'B2B - Flux 2 - UBL'!$A15:$R273,16,FALSE)=0,"",VLOOKUP($A15,'B2B - Flux 2 - UBL'!$A15:$R273,16,FALSE))</f>
        <v/>
      </c>
      <c r="R15" s="16" t="str">
        <f>IF(VLOOKUP($A15,'B2B - Flux 2 - UBL'!$A15:$R273,17,FALSE)=0,"",VLOOKUP($A15,'B2B - Flux 2 - UBL'!$A15:$R273,17,FALSE))</f>
        <v/>
      </c>
      <c r="S15" s="28" t="str">
        <f>IF(VLOOKUP($A15,'B2B - Flux 2 - UBL'!$A15:$R273,5,FALSE)=0,"",VLOOKUP($A15,'B2B - Flux 2 - UBL'!$A15:$R273,5,FALSE))</f>
        <v/>
      </c>
    </row>
    <row r="16" spans="1:19" ht="42.75" x14ac:dyDescent="0.25">
      <c r="A16" s="17" t="s">
        <v>48</v>
      </c>
      <c r="B16" s="16" t="str">
        <f xml:space="preserve"> IF(VLOOKUP($A16,'B2B - Flux 2 - UBL'!$A16:$R274,2,FALSE)=0,"",VLOOKUP($A16,'B2B - Flux 2 - UBL'!$A16:$R274,2,FALSE))</f>
        <v>1.1</v>
      </c>
      <c r="C16" s="24" t="str">
        <f xml:space="preserve"> IF(VLOOKUP($A16,'B2B - Flux 2 - UBL'!$A16:$R274,2,FALSE)=0,"",VLOOKUP($A16,'B2B - Flux 2 - UBL'!$A16:$R274,3,FALSE))</f>
        <v>CONTROLE DU PROCESSUS</v>
      </c>
      <c r="D16" s="18"/>
      <c r="E16" s="18"/>
      <c r="F16" s="18"/>
      <c r="G16" s="95" t="str">
        <f>IF(VLOOKUP($A16,'B2B - Flux 2 - UBL'!$A16:$R274,7,FALSE)=0,"",VLOOKUP($A16,'B2B - Flux 2 - UBL'!$A16:$R274,7,FALSE))</f>
        <v/>
      </c>
      <c r="H16" s="89" t="str">
        <f>IF(VLOOKUP($A16,'B2B - Flux 2 - UBL'!$A16:$R274,8,FALSE)=0,"",VLOOKUP($A16,'B2B - Flux 2 - UBL'!$A16:$R274,8,FALSE))</f>
        <v/>
      </c>
      <c r="I16" s="140" t="str">
        <f>IF(VLOOKUP($A16,'B2B - Flux 2 - UBL'!$A16:$R274,9,FALSE)=0,"",VLOOKUP($A16,'B2B - Flux 2 - UBL'!$A16:$R274,9,FALSE))</f>
        <v/>
      </c>
      <c r="J16" s="109" t="str">
        <f>IF(VLOOKUP($A16,'B2B - Flux 2 - UBL'!$A16:$R274,10,FALSE)=0,"",VLOOKUP($A16,'B2B - Flux 2 - UBL'!$A16:$R274,10,FALSE))</f>
        <v/>
      </c>
      <c r="K16" s="136" t="str">
        <f>IF(VLOOKUP($A16,'B2B - Flux 2 - UBL'!$A16:$R274,11,FALSE)=0,"",VLOOKUP($A16,'B2B - Flux 2 - UBL'!$A16:$R274,11,FALSE))</f>
        <v/>
      </c>
      <c r="L16" s="109" t="str">
        <f>IF(VLOOKUP($A16,'B2B - Flux 2 - UBL'!$A16:$R274,12,FALSE)=0,"",VLOOKUP($A16,'B2B - Flux 2 - UBL'!$A16:$R274,12,FALSE))</f>
        <v/>
      </c>
      <c r="M16" s="122" t="str">
        <f>IF(VLOOKUP($A16,'B2B - Flux 2 - UBL'!$A16:$R274,13,FALSE)=0,"",VLOOKUP($A16,'B2B - Flux 2 - UBL'!$A16:$R274,13,FALSE))</f>
        <v xml:space="preserve">Groupe de termes métiers fournissant des informations sur le processus métier et les règles applicables au document Facture. </v>
      </c>
      <c r="N16" s="132" t="str">
        <f>IF(VLOOKUP($A16,'B2B - Flux 2 - UBL'!$A16:$R274,14,FALSE)=0,"",VLOOKUP($A16,'B2B - Flux 2 - UBL'!$A16:$R274,14,FALSE))</f>
        <v/>
      </c>
      <c r="O16" s="133" t="s">
        <v>754</v>
      </c>
      <c r="P16" s="134" t="str">
        <f>IF(VLOOKUP($A16,'B2B - Flux 2 - UBL'!$A16:$R274,15,FALSE)=0,"",VLOOKUP($A16,'B2B - Flux 2 - UBL'!$A16:$R274,15,FALSE))</f>
        <v/>
      </c>
      <c r="Q16" s="134" t="str">
        <f>IF(VLOOKUP($A16,'B2B - Flux 2 - UBL'!$A16:$R274,16,FALSE)=0,"",VLOOKUP($A16,'B2B - Flux 2 - UBL'!$A16:$R274,16,FALSE))</f>
        <v/>
      </c>
      <c r="R16" s="134" t="str">
        <f>IF(VLOOKUP($A16,'B2B - Flux 2 - UBL'!$A16:$R274,17,FALSE)=0,"",VLOOKUP($A16,'B2B - Flux 2 - UBL'!$A16:$R274,17,FALSE))</f>
        <v/>
      </c>
      <c r="S16" s="109" t="str">
        <f>IF(VLOOKUP($A16,'B2B - Flux 2 - UBL'!$A16:$R274,5,FALSE)=0,"",VLOOKUP($A16,'B2B - Flux 2 - UBL'!$A16:$R274,5,FALSE))</f>
        <v/>
      </c>
    </row>
    <row r="17" spans="1:19" ht="85.5" x14ac:dyDescent="0.25">
      <c r="A17" s="29" t="s">
        <v>50</v>
      </c>
      <c r="B17" s="16" t="str">
        <f xml:space="preserve"> IF(VLOOKUP($A17,'B2B - Flux 2 - UBL'!$A17:$R275,2,FALSE)=0,"",VLOOKUP($A17,'B2B - Flux 2 - UBL'!$A17:$R275,2,FALSE))</f>
        <v>0.1</v>
      </c>
      <c r="C17" s="25"/>
      <c r="D17" s="26" t="str">
        <f>IF(VLOOKUP($A17,'B2B - Flux 2 - UBL'!$A17:$R275,4,FALSE)=0,"",VLOOKUP($A17,'B2B - Flux 2 - UBL'!$A17:$R275,4,FALSE))</f>
        <v>Type de processus métier (cadre de facturation)</v>
      </c>
      <c r="E17" s="26"/>
      <c r="F17" s="27"/>
      <c r="G17" s="95" t="str">
        <f>IF(VLOOKUP($A17,'B2B - Flux 2 - UBL'!$A17:$R275,7,FALSE)=0,"",VLOOKUP($A17,'B2B - Flux 2 - UBL'!$A17:$R275,7,FALSE))</f>
        <v>/Invoice
/CreditNote</v>
      </c>
      <c r="H17" s="89" t="str">
        <f>IF(VLOOKUP($A17,'B2B - Flux 2 - UBL'!$A17:$R275,8,FALSE)=0,"",VLOOKUP($A17,'B2B - Flux 2 - UBL'!$A17:$R275,8,FALSE))</f>
        <v>/cbc:ProfileID</v>
      </c>
      <c r="I17" s="23" t="str">
        <f>IF(VLOOKUP($A17,'B2B - Flux 2 - UBL'!$A17:$R275,9,FALSE)=0,"",VLOOKUP($A17,'B2B - Flux 2 - UBL'!$A17:$R275,9,FALSE))</f>
        <v>TEXTE</v>
      </c>
      <c r="J17" s="22">
        <f>IF(VLOOKUP($A17,'B2B - Flux 2 - UBL'!$A17:$R275,10,FALSE)=0,"",VLOOKUP($A17,'B2B - Flux 2 - UBL'!$A17:$R275,10,FALSE))</f>
        <v>3</v>
      </c>
      <c r="K17" s="19" t="str">
        <f>IF(VLOOKUP($A17,'B2B - Flux 2 - UBL'!$A17:$R275,11,FALSE)=0,"",VLOOKUP($A17,'B2B - Flux 2 - UBL'!$A17:$R275,11,FALSE))</f>
        <v/>
      </c>
      <c r="L17" s="49" t="str">
        <f>IF(VLOOKUP($A17,'B2B - Flux 2 - UBL'!$A17:$R275,12,FALSE)=0,"",VLOOKUP($A17,'B2B - Flux 2 - UBL'!$A17:$R275,12,FALSE))</f>
        <v/>
      </c>
      <c r="M17" s="21" t="str">
        <f>IF(VLOOKUP($A17,'B2B - Flux 2 - UBL'!$A17:$R275,13,FALSE)=0,"",VLOOKUP($A17,'B2B - Flux 2 - UBL'!$A17:$R275,13,FALSE))</f>
        <v>Identifie le contexte de processus métier dans lequel se déroule l'opération. Permet à l'Acheteur de traiter la Facture de manière appropriée.</v>
      </c>
      <c r="N17" s="21" t="str">
        <f>IF(VLOOKUP($A17,'B2B - Flux 2 - UBL'!$A17:$R275,14,FALSE)=0,"",VLOOKUP($A17,'B2B - Flux 2 - UBL'!$A17:$R275,14,FALSE))</f>
        <v>A spécifier par l'Acheteur.</v>
      </c>
      <c r="O17" s="127" t="s">
        <v>754</v>
      </c>
      <c r="P17" s="131" t="str">
        <f>IF(VLOOKUP($A17,'B2B - Flux 2 - UBL'!$A17:$R275,15,FALSE)=0,"",VLOOKUP($A17,'B2B - Flux 2 - UBL'!$A17:$R275,15,FALSE))</f>
        <v>G1.02
G1.33
G1.59
G1.60
G1.64
G6.08</v>
      </c>
      <c r="Q17" s="16" t="str">
        <f>IF(VLOOKUP($A17,'B2B - Flux 2 - UBL'!$A17:$R275,16,FALSE)=0,"",VLOOKUP($A17,'B2B - Flux 2 - UBL'!$A17:$R275,16,FALSE))</f>
        <v/>
      </c>
      <c r="R17" s="16" t="str">
        <f>IF(VLOOKUP($A17,'B2B - Flux 2 - UBL'!$A17:$R275,17,FALSE)=0,"",VLOOKUP($A17,'B2B - Flux 2 - UBL'!$A17:$R275,17,FALSE))</f>
        <v/>
      </c>
      <c r="S17" s="101" t="str">
        <f>IF(VLOOKUP($A17,'B2B - Flux 2 - UBL'!$A17:$R275,5,FALSE)=0,"",VLOOKUP($A17,'B2B - Flux 2 - UBL'!$A17:$R275,5,FALSE))</f>
        <v/>
      </c>
    </row>
    <row r="18" spans="1:19" ht="57" x14ac:dyDescent="0.25">
      <c r="A18" s="29" t="s">
        <v>52</v>
      </c>
      <c r="B18" s="16" t="str">
        <f xml:space="preserve"> IF(VLOOKUP($A18,'B2B - Flux 2 - UBL'!$A18:$R276,2,FALSE)=0,"",VLOOKUP($A18,'B2B - Flux 2 - UBL'!$A18:$R276,2,FALSE))</f>
        <v>1.1</v>
      </c>
      <c r="C18" s="30"/>
      <c r="D18" s="26" t="str">
        <f>IF(VLOOKUP($A18,'B2B - Flux 2 - UBL'!$A18:$R276,4,FALSE)=0,"",VLOOKUP($A18,'B2B - Flux 2 - UBL'!$A18:$R276,4,FALSE))</f>
        <v>Type de profil (e-invoicing, e-reporting, facture etc..)</v>
      </c>
      <c r="E18" s="31"/>
      <c r="F18" s="31"/>
      <c r="G18" s="95" t="str">
        <f>IF(VLOOKUP($A18,'B2B - Flux 2 - UBL'!$A18:$R276,7,FALSE)=0,"",VLOOKUP($A18,'B2B - Flux 2 - UBL'!$A18:$R276,7,FALSE))</f>
        <v>/Invoice
/CreditNote</v>
      </c>
      <c r="H18" s="89" t="str">
        <f>IF(VLOOKUP($A18,'B2B - Flux 2 - UBL'!$A18:$R276,8,FALSE)=0,"",VLOOKUP($A18,'B2B - Flux 2 - UBL'!$A18:$R276,8,FALSE))</f>
        <v>/cbc:CustomizationID</v>
      </c>
      <c r="I18" s="23" t="str">
        <f>IF(VLOOKUP($A18,'B2B - Flux 2 - UBL'!$A18:$R276,9,FALSE)=0,"",VLOOKUP($A18,'B2B - Flux 2 - UBL'!$A18:$R276,9,FALSE))</f>
        <v>IDENTIFIANT</v>
      </c>
      <c r="J18" s="22" t="str">
        <f>IF(VLOOKUP($A18,'B2B - Flux 2 - UBL'!$A18:$R276,10,FALSE)=0,"",VLOOKUP($A18,'B2B - Flux 2 - UBL'!$A18:$R276,10,FALSE))</f>
        <v/>
      </c>
      <c r="K18" s="19" t="str">
        <f>IF(VLOOKUP($A18,'B2B - Flux 2 - UBL'!$A18:$R276,11,FALSE)=0,"",VLOOKUP($A18,'B2B - Flux 2 - UBL'!$A18:$R276,11,FALSE))</f>
        <v/>
      </c>
      <c r="L18" s="49" t="str">
        <f>IF(VLOOKUP($A18,'B2B - Flux 2 - UBL'!$A18:$R276,12,FALSE)=0,"",VLOOKUP($A18,'B2B - Flux 2 - UBL'!$A18:$R276,12,FALSE))</f>
        <v/>
      </c>
      <c r="M18" s="21" t="str">
        <f>IF(VLOOKUP($A18,'B2B - Flux 2 - UBL'!$A18:$R276,13,FALSE)=0,"",VLOOKUP($A18,'B2B - Flux 2 - UBL'!$A18:$R276,13,FALSE))</f>
        <v>Identification de la spécification contenant la totalité des règles concernant le contenu sémantique, les cardinalités et les règles opérationnelles auxquelles se conforment les données contenues dans l’instance de document.</v>
      </c>
      <c r="N18" s="21" t="str">
        <f>IF(VLOOKUP($A18,'B2B - Flux 2 - UBL'!$A18:$R276,14,FALSE)=0,"",VLOOKUP($A18,'B2B - Flux 2 - UBL'!$A18:$R276,14,FALSE))</f>
        <v>Elle identifie la norme de facturation européenne ainsi que les éventuelles extensions appliquées.
L'identification peut inclure la version de la spécification.</v>
      </c>
      <c r="O18" s="127" t="s">
        <v>754</v>
      </c>
      <c r="P18" s="16" t="str">
        <f>IF(VLOOKUP($A18,'B2B - Flux 2 - UBL'!$A18:$R276,15,FALSE)=0,"",VLOOKUP($A18,'B2B - Flux 2 - UBL'!$A18:$R276,15,FALSE))</f>
        <v/>
      </c>
      <c r="Q18" s="90" t="str">
        <f>IF(VLOOKUP($A18,'B2B - Flux 2 - UBL'!$A18:$R276,16,FALSE)=0,"",VLOOKUP($A18,'B2B - Flux 2 - UBL'!$A18:$R276,16,FALSE))</f>
        <v>S1.06</v>
      </c>
      <c r="R18" s="90" t="str">
        <f>IF(VLOOKUP($A18,'B2B - Flux 2 - UBL'!$A18:$R276,17,FALSE)=0,"",VLOOKUP($A18,'B2B - Flux 2 - UBL'!$A18:$R276,17,FALSE))</f>
        <v>BR-1</v>
      </c>
      <c r="S18" s="91" t="str">
        <f>IF(VLOOKUP($A18,'B2B - Flux 2 - UBL'!$A18:$R276,5,FALSE)=0,"",VLOOKUP($A18,'B2B - Flux 2 - UBL'!$A18:$R276,5,FALSE))</f>
        <v/>
      </c>
    </row>
    <row r="19" spans="1:19" ht="85.5" x14ac:dyDescent="0.25">
      <c r="A19" s="17" t="s">
        <v>55</v>
      </c>
      <c r="B19" s="16" t="str">
        <f xml:space="preserve"> IF(VLOOKUP($A19,'B2B - Flux 2 - UBL'!$A19:$R277,2,FALSE)=0,"",VLOOKUP($A19,'B2B - Flux 2 - UBL'!$A19:$R277,2,FALSE))</f>
        <v>0.N</v>
      </c>
      <c r="C19" s="24" t="str">
        <f xml:space="preserve"> IF(VLOOKUP($A19,'B2B - Flux 2 - UBL'!$A19:$R277,2,FALSE)=0,"",VLOOKUP($A19,'B2B - Flux 2 - UBL'!$A19:$R277,3,FALSE))</f>
        <v>RÉFÉRENCE À UNE FACTURE ANTÉRIEURE</v>
      </c>
      <c r="D19" s="18"/>
      <c r="E19" s="18"/>
      <c r="F19" s="18"/>
      <c r="G19" s="95" t="str">
        <f>IF(VLOOKUP($A19,'B2B - Flux 2 - UBL'!$A19:$R277,7,FALSE)=0,"",VLOOKUP($A19,'B2B - Flux 2 - UBL'!$A19:$R277,7,FALSE))</f>
        <v>/Invoice
/CreditNote</v>
      </c>
      <c r="H19" s="89" t="str">
        <f>IF(VLOOKUP($A19,'B2B - Flux 2 - UBL'!$A19:$R277,8,FALSE)=0,"",VLOOKUP($A19,'B2B - Flux 2 - UBL'!$A19:$R277,8,FALSE))</f>
        <v>/cac:BillingReference/cac:InvoiceDocumentReference</v>
      </c>
      <c r="I19" s="140" t="str">
        <f>IF(VLOOKUP($A19,'B2B - Flux 2 - UBL'!$A19:$R277,9,FALSE)=0,"",VLOOKUP($A19,'B2B - Flux 2 - UBL'!$A19:$R277,9,FALSE))</f>
        <v/>
      </c>
      <c r="J19" s="109" t="str">
        <f>IF(VLOOKUP($A19,'B2B - Flux 2 - UBL'!$A19:$R277,10,FALSE)=0,"",VLOOKUP($A19,'B2B - Flux 2 - UBL'!$A19:$R277,10,FALSE))</f>
        <v/>
      </c>
      <c r="K19" s="136" t="str">
        <f>IF(VLOOKUP($A19,'B2B - Flux 2 - UBL'!$A19:$R277,11,FALSE)=0,"",VLOOKUP($A19,'B2B - Flux 2 - UBL'!$A19:$R277,11,FALSE))</f>
        <v/>
      </c>
      <c r="L19" s="109" t="str">
        <f>IF(VLOOKUP($A19,'B2B - Flux 2 - UBL'!$A19:$R277,12,FALSE)=0,"",VLOOKUP($A19,'B2B - Flux 2 - UBL'!$A19:$R277,12,FALSE))</f>
        <v/>
      </c>
      <c r="M19" s="122" t="str">
        <f>IF(VLOOKUP($A19,'B2B - Flux 2 - UBL'!$A19:$R277,13,FALSE)=0,"",VLOOKUP($A19,'B2B - Flux 2 - UBL'!$A19:$R277,13,FALSE))</f>
        <v>Groupe de termes métiers fournissant des informations sur une Facture antérieure qui doit être rectifiée ou faire l’objet d’une facture d’avoir.</v>
      </c>
      <c r="N19" s="132" t="str">
        <f>IF(VLOOKUP($A19,'B2B - Flux 2 - UBL'!$A19:$R277,14,FALSE)=0,"",VLOOKUP($A19,'B2B - Flux 2 - UBL'!$A19:$R277,14,FALSE))</f>
        <v>À utiliser dans les cas suivants : 
- la correction d'une facture précédente
- la facture finale faisant référence à des factures partielles précédentes
- la facture finale faisant référence à des factures de pré-paiement précédentes</v>
      </c>
      <c r="O19" s="133" t="s">
        <v>754</v>
      </c>
      <c r="P19" s="134" t="str">
        <f>IF(VLOOKUP($A19,'B2B - Flux 2 - UBL'!$A19:$R277,15,FALSE)=0,"",VLOOKUP($A19,'B2B - Flux 2 - UBL'!$A19:$R277,15,FALSE))</f>
        <v>G1.31</v>
      </c>
      <c r="Q19" s="134" t="str">
        <f>IF(VLOOKUP($A19,'B2B - Flux 2 - UBL'!$A19:$R277,16,FALSE)=0,"",VLOOKUP($A19,'B2B - Flux 2 - UBL'!$A19:$R277,16,FALSE))</f>
        <v/>
      </c>
      <c r="R19" s="134" t="str">
        <f>IF(VLOOKUP($A19,'B2B - Flux 2 - UBL'!$A19:$R277,17,FALSE)=0,"",VLOOKUP($A19,'B2B - Flux 2 - UBL'!$A19:$R277,17,FALSE))</f>
        <v/>
      </c>
      <c r="S19" s="109" t="str">
        <f>IF(VLOOKUP($A19,'B2B - Flux 2 - UBL'!$A19:$R277,5,FALSE)=0,"",VLOOKUP($A19,'B2B - Flux 2 - UBL'!$A19:$R277,5,FALSE))</f>
        <v/>
      </c>
    </row>
    <row r="20" spans="1:19" ht="28.5" x14ac:dyDescent="0.25">
      <c r="A20" s="29" t="s">
        <v>57</v>
      </c>
      <c r="B20" s="16" t="str">
        <f xml:space="preserve"> IF(VLOOKUP($A20,'B2B - Flux 2 - UBL'!$A20:$R278,2,FALSE)=0,"",VLOOKUP($A20,'B2B - Flux 2 - UBL'!$A20:$R278,2,FALSE))</f>
        <v>1.1</v>
      </c>
      <c r="C20" s="25"/>
      <c r="D20" s="26" t="str">
        <f>IF(VLOOKUP($A20,'B2B - Flux 2 - UBL'!$A20:$R278,4,FALSE)=0,"",VLOOKUP($A20,'B2B - Flux 2 - UBL'!$A20:$R278,4,FALSE))</f>
        <v>Référence à une facture antérieure</v>
      </c>
      <c r="E20" s="26"/>
      <c r="F20" s="26"/>
      <c r="G20" s="95" t="str">
        <f>IF(VLOOKUP($A20,'B2B - Flux 2 - UBL'!$A20:$R278,7,FALSE)=0,"",VLOOKUP($A20,'B2B - Flux 2 - UBL'!$A20:$R278,7,FALSE))</f>
        <v>/Invoice
/CreditNote</v>
      </c>
      <c r="H20" s="89" t="str">
        <f>IF(VLOOKUP($A20,'B2B - Flux 2 - UBL'!$A20:$R278,8,FALSE)=0,"",VLOOKUP($A20,'B2B - Flux 2 - UBL'!$A20:$R278,8,FALSE))</f>
        <v>/cac:BillingReference/cac:InvoiceDocumentReference/cbc:ID</v>
      </c>
      <c r="I20" s="16" t="str">
        <f>IF(VLOOKUP($A20,'B2B - Flux 2 - UBL'!$A20:$R278,9,FALSE)=0,"",VLOOKUP($A20,'B2B - Flux 2 - UBL'!$A20:$R278,9,FALSE))</f>
        <v>REFERENCE DE DOCUMENT</v>
      </c>
      <c r="J20" s="22">
        <f>IF(VLOOKUP($A20,'B2B - Flux 2 - UBL'!$A20:$R278,10,FALSE)=0,"",VLOOKUP($A20,'B2B - Flux 2 - UBL'!$A20:$R278,10,FALSE))</f>
        <v>20</v>
      </c>
      <c r="K20" s="19" t="str">
        <f>IF(VLOOKUP($A20,'B2B - Flux 2 - UBL'!$A20:$R278,11,FALSE)=0,"",VLOOKUP($A20,'B2B - Flux 2 - UBL'!$A20:$R278,11,FALSE))</f>
        <v/>
      </c>
      <c r="L20" s="49" t="str">
        <f>IF(VLOOKUP($A20,'B2B - Flux 2 - UBL'!$A20:$R278,12,FALSE)=0,"",VLOOKUP($A20,'B2B - Flux 2 - UBL'!$A20:$R278,12,FALSE))</f>
        <v/>
      </c>
      <c r="M20" s="21" t="str">
        <f>IF(VLOOKUP($A20,'B2B - Flux 2 - UBL'!$A20:$R278,13,FALSE)=0,"",VLOOKUP($A20,'B2B - Flux 2 - UBL'!$A20:$R278,13,FALSE))</f>
        <v>Identification d'une Facture précédemment envoyée par le Vendeur.</v>
      </c>
      <c r="N20" s="21" t="str">
        <f>IF(VLOOKUP($A20,'B2B - Flux 2 - UBL'!$A20:$R278,14,FALSE)=0,"",VLOOKUP($A20,'B2B - Flux 2 - UBL'!$A20:$R278,14,FALSE))</f>
        <v/>
      </c>
      <c r="O20" s="127" t="s">
        <v>754</v>
      </c>
      <c r="P20" s="16" t="str">
        <f>IF(VLOOKUP($A20,'B2B - Flux 2 - UBL'!$A20:$R278,15,FALSE)=0,"",VLOOKUP($A20,'B2B - Flux 2 - UBL'!$A20:$R278,15,FALSE))</f>
        <v>G1.05
G1.06 (B2G-FT)</v>
      </c>
      <c r="Q20" s="16" t="str">
        <f>IF(VLOOKUP($A20,'B2B - Flux 2 - UBL'!$A20:$R278,16,FALSE)=0,"",VLOOKUP($A20,'B2B - Flux 2 - UBL'!$A20:$R278,16,FALSE))</f>
        <v/>
      </c>
      <c r="R20" s="16" t="str">
        <f>IF(VLOOKUP($A20,'B2B - Flux 2 - UBL'!$A20:$R278,17,FALSE)=0,"",VLOOKUP($A20,'B2B - Flux 2 - UBL'!$A20:$R278,17,FALSE))</f>
        <v>BR-55</v>
      </c>
      <c r="S20" s="21" t="str">
        <f>IF(VLOOKUP($A20,'B2B - Flux 2 - UBL'!$A20:$R278,5,FALSE)=0,"",VLOOKUP($A20,'B2B - Flux 2 - UBL'!$A20:$R278,5,FALSE))</f>
        <v/>
      </c>
    </row>
    <row r="21" spans="1:19" ht="42.75" x14ac:dyDescent="0.25">
      <c r="A21" s="29" t="s">
        <v>60</v>
      </c>
      <c r="B21" s="16" t="str">
        <f xml:space="preserve"> IF(VLOOKUP($A21,'B2B - Flux 2 - UBL'!$A21:$R279,2,FALSE)=0,"",VLOOKUP($A21,'B2B - Flux 2 - UBL'!$A21:$R279,2,FALSE))</f>
        <v>0.1</v>
      </c>
      <c r="C21" s="33"/>
      <c r="D21" s="26" t="str">
        <f>IF(VLOOKUP($A21,'B2B - Flux 2 - UBL'!$A21:$R279,4,FALSE)=0,"",VLOOKUP($A21,'B2B - Flux 2 - UBL'!$A21:$R279,4,FALSE))</f>
        <v>Date d'émission de facture antérieure</v>
      </c>
      <c r="E21" s="26"/>
      <c r="F21" s="26"/>
      <c r="G21" s="95" t="str">
        <f>IF(VLOOKUP($A21,'B2B - Flux 2 - UBL'!$A21:$R279,7,FALSE)=0,"",VLOOKUP($A21,'B2B - Flux 2 - UBL'!$A21:$R279,7,FALSE))</f>
        <v>/Invoice
/CreditNote</v>
      </c>
      <c r="H21" s="89" t="str">
        <f>IF(VLOOKUP($A21,'B2B - Flux 2 - UBL'!$A21:$R279,8,FALSE)=0,"",VLOOKUP($A21,'B2B - Flux 2 - UBL'!$A21:$R279,8,FALSE))</f>
        <v>/cac:BillingReference/cac:InvoiceDocumentReference/cbc:IssueDate</v>
      </c>
      <c r="I21" s="23" t="str">
        <f>IF(VLOOKUP($A21,'B2B - Flux 2 - UBL'!$A21:$R279,9,FALSE)=0,"",VLOOKUP($A21,'B2B - Flux 2 - UBL'!$A21:$R279,9,FALSE))</f>
        <v>DATE</v>
      </c>
      <c r="J21" s="22" t="str">
        <f>IF(VLOOKUP($A21,'B2B - Flux 2 - UBL'!$A21:$R279,10,FALSE)=0,"",VLOOKUP($A21,'B2B - Flux 2 - UBL'!$A21:$R279,10,FALSE))</f>
        <v>ISO</v>
      </c>
      <c r="K21" s="22" t="str">
        <f>IF(VLOOKUP($A21,'B2B - Flux 2 - UBL'!$A21:$R279,11,FALSE)=0,"",VLOOKUP($A21,'B2B - Flux 2 - UBL'!$A21:$R279,11,FALSE))</f>
        <v>AAAA-MM-JJ</v>
      </c>
      <c r="L21" s="49" t="str">
        <f>IF(VLOOKUP($A21,'B2B - Flux 2 - UBL'!$A21:$R279,12,FALSE)=0,"",VLOOKUP($A21,'B2B - Flux 2 - UBL'!$A21:$R279,12,FALSE))</f>
        <v/>
      </c>
      <c r="M21" s="21" t="str">
        <f>IF(VLOOKUP($A21,'B2B - Flux 2 - UBL'!$A21:$R279,13,FALSE)=0,"",VLOOKUP($A21,'B2B - Flux 2 - UBL'!$A21:$R279,13,FALSE))</f>
        <v>Date à laquelle la Facture antérieure a été émise.</v>
      </c>
      <c r="N21" s="21" t="str">
        <f>IF(VLOOKUP($A21,'B2B - Flux 2 - UBL'!$A21:$R279,14,FALSE)=0,"",VLOOKUP($A21,'B2B - Flux 2 - UBL'!$A21:$R279,14,FALSE))</f>
        <v>La Date d'émission de facture antérieure doit être fournie si l'identifiant de facture antérieure n'est pas unique.</v>
      </c>
      <c r="O21" s="127" t="s">
        <v>755</v>
      </c>
      <c r="P21" s="16" t="str">
        <f>IF(VLOOKUP($A21,'B2B - Flux 2 - UBL'!$A21:$R279,15,FALSE)=0,"",VLOOKUP($A21,'B2B - Flux 2 - UBL'!$A21:$R279,15,FALSE))</f>
        <v>G1.09
G1.36
G6.09</v>
      </c>
      <c r="Q21" s="16" t="str">
        <f>IF(VLOOKUP($A21,'B2B - Flux 2 - UBL'!$A21:$R279,16,FALSE)=0,"",VLOOKUP($A21,'B2B - Flux 2 - UBL'!$A21:$R279,16,FALSE))</f>
        <v/>
      </c>
      <c r="R21" s="16" t="str">
        <f>IF(VLOOKUP($A21,'B2B - Flux 2 - UBL'!$A21:$R279,17,FALSE)=0,"",VLOOKUP($A21,'B2B - Flux 2 - UBL'!$A21:$R279,17,FALSE))</f>
        <v/>
      </c>
      <c r="S21" s="21" t="str">
        <f>IF(VLOOKUP($A21,'B2B - Flux 2 - UBL'!$A21:$R279,5,FALSE)=0,"",VLOOKUP($A21,'B2B - Flux 2 - UBL'!$A21:$R279,5,FALSE))</f>
        <v/>
      </c>
    </row>
    <row r="22" spans="1:19" ht="28.5" x14ac:dyDescent="0.25">
      <c r="A22" s="17" t="s">
        <v>63</v>
      </c>
      <c r="B22" s="16" t="str">
        <f xml:space="preserve"> IF(VLOOKUP($A22,'B2B - Flux 2 - UBL'!$A22:$R280,2,FALSE)=0,"",VLOOKUP($A22,'B2B - Flux 2 - UBL'!$A22:$R280,2,FALSE))</f>
        <v>1.1</v>
      </c>
      <c r="C22" s="34" t="str">
        <f xml:space="preserve"> IF(VLOOKUP($A22,'B2B - Flux 2 - UBL'!$A22:$R280,2,FALSE)=0,"",VLOOKUP($A22,'B2B - Flux 2 - UBL'!$A22:$R280,3,FALSE))</f>
        <v>VENDEUR</v>
      </c>
      <c r="D22" s="18" t="str">
        <f>IF(VLOOKUP($A22,'B2B - Flux 2 - UBL'!$A22:$R280,4,FALSE)=0,"",VLOOKUP($A22,'B2B - Flux 2 - UBL'!$A22:$R280,4,FALSE))</f>
        <v/>
      </c>
      <c r="E22" s="18" t="str">
        <f>IF(VLOOKUP($A22,'B2B - Flux 2 - UBL'!$A22:$R280,5,FALSE)=0,"",VLOOKUP($A22,'B2B - Flux 2 - UBL'!$A22:$R280,5,FALSE))</f>
        <v/>
      </c>
      <c r="F22" s="18" t="str">
        <f>IF(VLOOKUP($A22,'B2B - Flux 2 - UBL'!$A22:$R280,6,FALSE)=0,"",VLOOKUP($A22,'B2B - Flux 2 - UBL'!$A22:$R280,6,FALSE))</f>
        <v/>
      </c>
      <c r="G22" s="95" t="str">
        <f>IF(VLOOKUP($A22,'B2B - Flux 2 - UBL'!$A22:$R280,7,FALSE)=0,"",VLOOKUP($A22,'B2B - Flux 2 - UBL'!$A22:$R280,7,FALSE))</f>
        <v>/Invoice
/CreditNote</v>
      </c>
      <c r="H22" s="89" t="str">
        <f>IF(VLOOKUP($A22,'B2B - Flux 2 - UBL'!$A22:$R280,8,FALSE)=0,"",VLOOKUP($A22,'B2B - Flux 2 - UBL'!$A22:$R280,8,FALSE))</f>
        <v>/cac:AccountingSupplierParty</v>
      </c>
      <c r="I22" s="140" t="str">
        <f>IF(VLOOKUP($A22,'B2B - Flux 2 - UBL'!$A22:$R280,9,FALSE)=0,"",VLOOKUP($A22,'B2B - Flux 2 - UBL'!$A22:$R280,9,FALSE))</f>
        <v/>
      </c>
      <c r="J22" s="109" t="str">
        <f>IF(VLOOKUP($A22,'B2B - Flux 2 - UBL'!$A22:$R280,10,FALSE)=0,"",VLOOKUP($A22,'B2B - Flux 2 - UBL'!$A22:$R280,10,FALSE))</f>
        <v/>
      </c>
      <c r="K22" s="136" t="str">
        <f>IF(VLOOKUP($A22,'B2B - Flux 2 - UBL'!$A22:$R280,11,FALSE)=0,"",VLOOKUP($A22,'B2B - Flux 2 - UBL'!$A22:$R280,11,FALSE))</f>
        <v/>
      </c>
      <c r="L22" s="109" t="str">
        <f>IF(VLOOKUP($A22,'B2B - Flux 2 - UBL'!$A22:$R280,12,FALSE)=0,"",VLOOKUP($A22,'B2B - Flux 2 - UBL'!$A22:$R280,12,FALSE))</f>
        <v/>
      </c>
      <c r="M22" s="122" t="str">
        <f>IF(VLOOKUP($A22,'B2B - Flux 2 - UBL'!$A22:$R280,13,FALSE)=0,"",VLOOKUP($A22,'B2B - Flux 2 - UBL'!$A22:$R280,13,FALSE))</f>
        <v>Groupe de termes métiers fournissant des informations sur le Vendeur.</v>
      </c>
      <c r="N22" s="132" t="str">
        <f>IF(VLOOKUP($A22,'B2B - Flux 2 - UBL'!$A22:$R280,14,FALSE)=0,"",VLOOKUP($A22,'B2B - Flux 2 - UBL'!$A22:$R280,14,FALSE))</f>
        <v/>
      </c>
      <c r="O22" s="133" t="s">
        <v>754</v>
      </c>
      <c r="P22" s="134" t="str">
        <f>IF(VLOOKUP($A22,'B2B - Flux 2 - UBL'!$A22:$R280,15,FALSE)=0,"",VLOOKUP($A22,'B2B - Flux 2 - UBL'!$A22:$R280,15,FALSE))</f>
        <v/>
      </c>
      <c r="Q22" s="134" t="str">
        <f>IF(VLOOKUP($A22,'B2B - Flux 2 - UBL'!$A22:$R280,16,FALSE)=0,"",VLOOKUP($A22,'B2B - Flux 2 - UBL'!$A22:$R280,16,FALSE))</f>
        <v/>
      </c>
      <c r="R22" s="134" t="str">
        <f>IF(VLOOKUP($A22,'B2B - Flux 2 - UBL'!$A22:$R280,17,FALSE)=0,"",VLOOKUP($A22,'B2B - Flux 2 - UBL'!$A22:$R280,17,FALSE))</f>
        <v/>
      </c>
      <c r="S22" s="109" t="str">
        <f>IF(VLOOKUP($A22,'B2B - Flux 2 - UBL'!$A22:$R280,5,FALSE)=0,"",VLOOKUP($A22,'B2B - Flux 2 - UBL'!$A22:$R280,5,FALSE))</f>
        <v/>
      </c>
    </row>
    <row r="23" spans="1:19" ht="42.75" x14ac:dyDescent="0.25">
      <c r="A23" s="29" t="s">
        <v>69</v>
      </c>
      <c r="B23" s="16" t="str">
        <f xml:space="preserve"> IF(VLOOKUP($A23,'B2B - Flux 2 - UBL'!$A25:$R283,2,FALSE)=0,"",VLOOKUP($A23,'B2B - Flux 2 - UBL'!$A25:$R283,2,FALSE))</f>
        <v>0.1</v>
      </c>
      <c r="C23" s="25"/>
      <c r="D23" s="26" t="str">
        <f>IF(VLOOKUP($A23,'B2B - Flux 2 - UBL'!$A25:$R283,4,FALSE)=0,"",VLOOKUP($A23,'B2B - Flux 2 - UBL'!$A25:$R283,4,FALSE))</f>
        <v>Numéro de SIREN</v>
      </c>
      <c r="E23" s="26"/>
      <c r="F23" s="27"/>
      <c r="G23" s="95" t="str">
        <f>IF(VLOOKUP($A23,'B2B - Flux 2 - UBL'!$A25:$R283,7,FALSE)=0,"",VLOOKUP($A23,'B2B - Flux 2 - UBL'!$A25:$R283,7,FALSE))</f>
        <v>/Invoice
/CreditNote</v>
      </c>
      <c r="H23" s="89" t="str">
        <f>IF(VLOOKUP($A23,'B2B - Flux 2 - UBL'!$A25:$R283,8,FALSE)=0,"",VLOOKUP($A23,'B2B - Flux 2 - UBL'!$A25:$R283,8,FALSE))</f>
        <v>/cac:AccountingSupplierParty/cac:Party/cac:PartyLegalEntity/cbc:CompanyID</v>
      </c>
      <c r="I23" s="16" t="str">
        <f>IF(VLOOKUP($A23,'B2B - Flux 2 - UBL'!$A25:$R283,9,FALSE)=0,"",VLOOKUP($A23,'B2B - Flux 2 - UBL'!$A25:$R283,9,FALSE))</f>
        <v>IDENTIFIANT</v>
      </c>
      <c r="J23" s="22">
        <f>IF(VLOOKUP($A23,'B2B - Flux 2 - UBL'!$A25:$R283,10,FALSE)=0,"",VLOOKUP($A23,'B2B - Flux 2 - UBL'!$A25:$R283,10,FALSE))</f>
        <v>9</v>
      </c>
      <c r="K23" s="36" t="str">
        <f>IF(VLOOKUP($A23,'B2B - Flux 2 - UBL'!$A25:$R283,11,FALSE)=0,"",VLOOKUP($A23,'B2B - Flux 2 - UBL'!$A25:$R283,11,FALSE))</f>
        <v xml:space="preserve">CODE 0002 + SIREN
</v>
      </c>
      <c r="L23" s="49" t="str">
        <f>IF(VLOOKUP($A23,'B2B - Flux 2 - UBL'!$A25:$R283,12,FALSE)=0,"",VLOOKUP($A23,'B2B - Flux 2 - UBL'!$A25:$R283,12,FALSE))</f>
        <v/>
      </c>
      <c r="M23" s="21" t="str">
        <f>IF(VLOOKUP($A23,'B2B - Flux 2 - UBL'!$A25:$R283,13,FALSE)=0,"",VLOOKUP($A23,'B2B - Flux 2 - UBL'!$A25:$R283,13,FALSE))</f>
        <v>Identifiant délivré par un organisme d’enregistrement officiel, qui identifie le Vendeur comme une entité juridique ou une personne morale.</v>
      </c>
      <c r="N23" s="21" t="str">
        <f>IF(VLOOKUP($A23,'B2B - Flux 2 - UBL'!$A25:$R283,14,FALSE)=0,"",VLOOKUP($A23,'B2B - Flux 2 - UBL'!$A25:$R283,14,FALSE))</f>
        <v>Si aucun schéma d'identification n'est précisé, il devrait être connu de l'Acheteur et du Vendeur.</v>
      </c>
      <c r="O23" s="127" t="s">
        <v>754</v>
      </c>
      <c r="P23" s="16" t="str">
        <f>IF(VLOOKUP($A23,'B2B - Flux 2 - UBL'!$A25:$R283,15,FALSE)=0,"",VLOOKUP($A23,'B2B - Flux 2 - UBL'!$A25:$R283,15,FALSE))</f>
        <v>G1.61</v>
      </c>
      <c r="Q23" s="16" t="str">
        <f>IF(VLOOKUP($A23,'B2B - Flux 2 - UBL'!$A25:$R283,16,FALSE)=0,"",VLOOKUP($A23,'B2B - Flux 2 - UBL'!$A25:$R283,16,FALSE))</f>
        <v/>
      </c>
      <c r="R23" s="16" t="str">
        <f>IF(VLOOKUP($A23,'B2B - Flux 2 - UBL'!$A25:$R283,17,FALSE)=0,"",VLOOKUP($A23,'B2B - Flux 2 - UBL'!$A25:$R283,17,FALSE))</f>
        <v>BR-CO-26</v>
      </c>
      <c r="S23" s="21" t="str">
        <f>IF(VLOOKUP($A23,'B2B - Flux 2 - UBL'!$A25:$R283,5,FALSE)=0,"",VLOOKUP($A23,'B2B - Flux 2 - UBL'!$A25:$R283,5,FALSE))</f>
        <v/>
      </c>
    </row>
    <row r="24" spans="1:19" ht="71.25" x14ac:dyDescent="0.25">
      <c r="A24" s="29" t="s">
        <v>72</v>
      </c>
      <c r="B24" s="16" t="str">
        <f xml:space="preserve"> IF(VLOOKUP($A24,'B2B - Flux 2 - UBL'!$A26:$R284,2,FALSE)=0,"",VLOOKUP($A24,'B2B - Flux 2 - UBL'!$A26:$R284,2,FALSE))</f>
        <v>0.1</v>
      </c>
      <c r="C24" s="25"/>
      <c r="D24" s="26" t="str">
        <f>IF(VLOOKUP($A24,'B2B - Flux 2 - UBL'!$A26:$R284,4,FALSE)=0,"",VLOOKUP($A24,'B2B - Flux 2 - UBL'!$A26:$R284,4,FALSE))</f>
        <v>Identifiant à la TVA du vendeur</v>
      </c>
      <c r="E24" s="26"/>
      <c r="F24" s="27"/>
      <c r="G24" s="95" t="str">
        <f>IF(VLOOKUP($A24,'B2B - Flux 2 - UBL'!$A26:$R284,7,FALSE)=0,"",VLOOKUP($A24,'B2B - Flux 2 - UBL'!$A26:$R284,7,FALSE))</f>
        <v>/Invoice
/CreditNote</v>
      </c>
      <c r="H24" s="89" t="str">
        <f>IF(VLOOKUP($A24,'B2B - Flux 2 - UBL'!$A26:$R284,8,FALSE)=0,"",VLOOKUP($A24,'B2B - Flux 2 - UBL'!$A26:$R284,8,FALSE))</f>
        <v>/cac:AccountingSupplierParty/cac:Party/cac:PartyTaxScheme/cbc:CompanyID</v>
      </c>
      <c r="I24" s="141" t="str">
        <f>IF(VLOOKUP($A24,'B2B - Flux 2 - UBL'!$A26:$R284,9,FALSE)=0,"",VLOOKUP($A24,'B2B - Flux 2 - UBL'!$A26:$R284,9,FALSE))</f>
        <v>IDENTIFIANT</v>
      </c>
      <c r="J24" s="41">
        <f>IF(VLOOKUP($A24,'B2B - Flux 2 - UBL'!$A26:$R284,10,FALSE)=0,"",VLOOKUP($A24,'B2B - Flux 2 - UBL'!$A26:$R284,10,FALSE))</f>
        <v>14</v>
      </c>
      <c r="K24" s="19" t="str">
        <f>IF(VLOOKUP($A24,'B2B - Flux 2 - UBL'!$A26:$R284,11,FALSE)=0,"",VLOOKUP($A24,'B2B - Flux 2 - UBL'!$A26:$R284,11,FALSE))</f>
        <v/>
      </c>
      <c r="L24" s="99" t="str">
        <f>IF(VLOOKUP($A24,'B2B - Flux 2 - UBL'!$A26:$R284,12,FALSE)=0,"",VLOOKUP($A24,'B2B - Flux 2 - UBL'!$A26:$R284,12,FALSE))</f>
        <v/>
      </c>
      <c r="M24" s="21" t="str">
        <f>IF(VLOOKUP($A24,'B2B - Flux 2 - UBL'!$A26:$R284,13,FALSE)=0,"",VLOOKUP($A24,'B2B - Flux 2 - UBL'!$A26:$R284,13,FALSE))</f>
        <v>Identifiant à la TVA du Vendeur (également appelé Numéro d'identification à la TVA du vendeur).</v>
      </c>
      <c r="N24" s="21" t="str">
        <f>IF(VLOOKUP($A24,'B2B - Flux 2 - UBL'!$A26:$R284,14,FALSE)=0,"",VLOOKUP($A24,'B2B - Flux 2 - UBL'!$A26:$R284,14,FALSE))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24" s="127" t="s">
        <v>754</v>
      </c>
      <c r="P24" s="16" t="str">
        <f>IF(VLOOKUP($A24,'B2B - Flux 2 - UBL'!$A26:$R284,15,FALSE)=0,"",VLOOKUP($A24,'B2B - Flux 2 - UBL'!$A26:$R284,15,FALSE))</f>
        <v>G1.46
G1.47</v>
      </c>
      <c r="Q24" s="16" t="str">
        <f>IF(VLOOKUP($A24,'B2B - Flux 2 - UBL'!$A26:$R284,16,FALSE)=0,"",VLOOKUP($A24,'B2B - Flux 2 - UBL'!$A26:$R284,16,FALSE))</f>
        <v/>
      </c>
      <c r="R24" s="16" t="str">
        <f>IF(VLOOKUP($A24,'B2B - Flux 2 - UBL'!$A26:$R284,17,FALSE)=0,"",VLOOKUP($A24,'B2B - Flux 2 - UBL'!$A26:$R284,17,FALSE))</f>
        <v>BR-CO-9
BR-CO-26</v>
      </c>
      <c r="S24" s="28" t="str">
        <f>IF(VLOOKUP($A24,'B2B - Flux 2 - UBL'!$A26:$R284,5,FALSE)=0,"",VLOOKUP($A24,'B2B - Flux 2 - UBL'!$A26:$R284,5,FALSE))</f>
        <v/>
      </c>
    </row>
    <row r="25" spans="1:19" ht="28.5" x14ac:dyDescent="0.25">
      <c r="A25" s="29" t="s">
        <v>76</v>
      </c>
      <c r="B25" s="16" t="str">
        <f xml:space="preserve"> IF(VLOOKUP($A25,'B2B - Flux 2 - UBL'!$A27:$R285,2,FALSE)=0,"",VLOOKUP($A25,'B2B - Flux 2 - UBL'!$A27:$R285,2,FALSE))</f>
        <v>1.1</v>
      </c>
      <c r="C25" s="25"/>
      <c r="D25" s="42" t="str">
        <f>IF(VLOOKUP($A25,'B2B - Flux 2 - UBL'!$A27:$R285,4,FALSE)=0,"",VLOOKUP($A25,'B2B - Flux 2 - UBL'!$A27:$R285,4,FALSE))</f>
        <v>ADRESSE POSTALE DU VENDEUR</v>
      </c>
      <c r="E25" s="26"/>
      <c r="F25" s="26"/>
      <c r="G25" s="95" t="str">
        <f>IF(VLOOKUP($A25,'B2B - Flux 2 - UBL'!$A27:$R285,7,FALSE)=0,"",VLOOKUP($A25,'B2B - Flux 2 - UBL'!$A27:$R285,7,FALSE))</f>
        <v>/Invoice
/CreditNote</v>
      </c>
      <c r="H25" s="89" t="str">
        <f>IF(VLOOKUP($A25,'B2B - Flux 2 - UBL'!$A27:$R285,8,FALSE)=0,"",VLOOKUP($A25,'B2B - Flux 2 - UBL'!$A27:$R285,8,FALSE))</f>
        <v>/cac:AccountingSupplierParty/cac:Party/cac:PostalAddress</v>
      </c>
      <c r="I25" s="140" t="str">
        <f>IF(VLOOKUP($A25,'B2B - Flux 2 - UBL'!$A27:$R285,9,FALSE)=0,"",VLOOKUP($A25,'B2B - Flux 2 - UBL'!$A27:$R285,9,FALSE))</f>
        <v/>
      </c>
      <c r="J25" s="109" t="str">
        <f>IF(VLOOKUP($A25,'B2B - Flux 2 - UBL'!$A27:$R285,10,FALSE)=0,"",VLOOKUP($A25,'B2B - Flux 2 - UBL'!$A27:$R285,10,FALSE))</f>
        <v/>
      </c>
      <c r="K25" s="136" t="str">
        <f>IF(VLOOKUP($A25,'B2B - Flux 2 - UBL'!$A27:$R285,11,FALSE)=0,"",VLOOKUP($A25,'B2B - Flux 2 - UBL'!$A27:$R285,11,FALSE))</f>
        <v/>
      </c>
      <c r="L25" s="109" t="str">
        <f>IF(VLOOKUP($A25,'B2B - Flux 2 - UBL'!$A27:$R285,12,FALSE)=0,"",VLOOKUP($A25,'B2B - Flux 2 - UBL'!$A27:$R285,12,FALSE))</f>
        <v/>
      </c>
      <c r="M25" s="122" t="str">
        <f>IF(VLOOKUP($A25,'B2B - Flux 2 - UBL'!$A27:$R285,13,FALSE)=0,"",VLOOKUP($A25,'B2B - Flux 2 - UBL'!$A27:$R285,13,FALSE))</f>
        <v>Groupe de termes métiers fournissant des informations sur l'adresse du Vendeur.</v>
      </c>
      <c r="N25" s="132" t="str">
        <f>IF(VLOOKUP($A25,'B2B - Flux 2 - UBL'!$A27:$R285,14,FALSE)=0,"",VLOOKUP($A25,'B2B - Flux 2 - UBL'!$A27:$R285,14,FALSE))</f>
        <v>Les éléments pertinents de l'adresse doivent être remplis pour se conformer aux exigences légales.</v>
      </c>
      <c r="O25" s="133" t="s">
        <v>754</v>
      </c>
      <c r="P25" s="134" t="str">
        <f>IF(VLOOKUP($A25,'B2B - Flux 2 - UBL'!$A27:$R285,15,FALSE)=0,"",VLOOKUP($A25,'B2B - Flux 2 - UBL'!$A27:$R285,15,FALSE))</f>
        <v/>
      </c>
      <c r="Q25" s="134" t="str">
        <f>IF(VLOOKUP($A25,'B2B - Flux 2 - UBL'!$A27:$R285,16,FALSE)=0,"",VLOOKUP($A25,'B2B - Flux 2 - UBL'!$A27:$R285,16,FALSE))</f>
        <v/>
      </c>
      <c r="R25" s="134" t="str">
        <f>IF(VLOOKUP($A25,'B2B - Flux 2 - UBL'!$A27:$R285,17,FALSE)=0,"",VLOOKUP($A25,'B2B - Flux 2 - UBL'!$A27:$R285,17,FALSE))</f>
        <v>BR-8</v>
      </c>
      <c r="S25" s="109" t="str">
        <f>IF(VLOOKUP($A25,'B2B - Flux 2 - UBL'!$A27:$R285,5,FALSE)=0,"",VLOOKUP($A25,'B2B - Flux 2 - UBL'!$A27:$R285,5,FALSE))</f>
        <v/>
      </c>
    </row>
    <row r="26" spans="1:19" ht="71.25" x14ac:dyDescent="0.25">
      <c r="A26" s="37" t="s">
        <v>95</v>
      </c>
      <c r="B26" s="16" t="str">
        <f xml:space="preserve"> IF(VLOOKUP($A26,'B2B - Flux 2 - UBL'!$A28:$R286,2,FALSE)=0,"",VLOOKUP($A26,'B2B - Flux 2 - UBL'!$A28:$R286,2,FALSE))</f>
        <v>1.1</v>
      </c>
      <c r="C26" s="25"/>
      <c r="D26" s="43" t="str">
        <f>IF(VLOOKUP($A26,'B2B - Flux 2 - UBL'!$A28:$R286,4,FALSE)=0,"",VLOOKUP($A26,'B2B - Flux 2 - UBL'!$A28:$R286,4,FALSE))</f>
        <v/>
      </c>
      <c r="E26" s="44" t="str">
        <f>IF(VLOOKUP($A26,'B2B - Flux 2 - UBL'!$A28:$R286,5,FALSE)=0,"",VLOOKUP($A26,'B2B - Flux 2 - UBL'!$A28:$R286,5,FALSE))</f>
        <v>Code de pays du vendeur</v>
      </c>
      <c r="F26" s="46"/>
      <c r="G26" s="95" t="str">
        <f>IF(VLOOKUP($A26,'B2B - Flux 2 - UBL'!$A28:$R286,7,FALSE)=0,"",VLOOKUP($A26,'B2B - Flux 2 - UBL'!$A28:$R286,7,FALSE))</f>
        <v>/Invoice
/CreditNote</v>
      </c>
      <c r="H26" s="89" t="str">
        <f>IF(VLOOKUP($A26,'B2B - Flux 2 - UBL'!$A28:$R286,8,FALSE)=0,"",VLOOKUP($A26,'B2B - Flux 2 - UBL'!$A28:$R286,8,FALSE))</f>
        <v>/cac:AccountingSupplierParty/cac:Party/cac:PostalAddress/cac:Country/cbc:IdentificationCode</v>
      </c>
      <c r="I26" s="16" t="str">
        <f>IF(VLOOKUP($A26,'B2B - Flux 2 - UBL'!$A28:$R286,9,FALSE)=0,"",VLOOKUP($A26,'B2B - Flux 2 - UBL'!$A28:$R286,9,FALSE))</f>
        <v>CODE</v>
      </c>
      <c r="J26" s="22">
        <f>IF(VLOOKUP($A26,'B2B - Flux 2 - UBL'!$A28:$R286,10,FALSE)=0,"",VLOOKUP($A26,'B2B - Flux 2 - UBL'!$A28:$R286,10,FALSE))</f>
        <v>2</v>
      </c>
      <c r="K26" s="22" t="str">
        <f>IF(VLOOKUP($A26,'B2B - Flux 2 - UBL'!$A28:$R286,11,FALSE)=0,"",VLOOKUP($A26,'B2B - Flux 2 - UBL'!$A28:$R286,11,FALSE))</f>
        <v>ISO 3166</v>
      </c>
      <c r="L26" s="49" t="str">
        <f>IF(VLOOKUP($A26,'B2B - Flux 2 - UBL'!$A28:$R286,12,FALSE)=0,"",VLOOKUP($A26,'B2B - Flux 2 - UBL'!$A28:$R286,12,FALSE))</f>
        <v/>
      </c>
      <c r="M26" s="21" t="str">
        <f>IF(VLOOKUP($A26,'B2B - Flux 2 - UBL'!$A28:$R286,13,FALSE)=0,"",VLOOKUP($A26,'B2B - Flux 2 - UBL'!$A28:$R286,13,FALSE))</f>
        <v>Code d'identification du pays.</v>
      </c>
      <c r="N26" s="21" t="str">
        <f>IF(VLOOKUP($A26,'B2B - Flux 2 - UBL'!$A28:$R286,14,FALSE)=0,"",VLOOKUP($A26,'B2B - Flux 2 - UBL'!$A28:$R286,14,FALSE))</f>
        <v>Les listes de pays valides sont enregistrées auprès de l'Agence de maintenance de la norme ISO 3166-1 « Codes pour la représentation des noms de pays et de leurs subdivisions ». Il est recommandé d'utiliser la représentation alpha-2.</v>
      </c>
      <c r="O26" s="127" t="s">
        <v>754</v>
      </c>
      <c r="P26" s="16" t="str">
        <f>IF(VLOOKUP($A26,'B2B - Flux 2 - UBL'!$A28:$R286,15,FALSE)=0,"",VLOOKUP($A26,'B2B - Flux 2 - UBL'!$A28:$R286,15,FALSE))</f>
        <v>G2.01
G2.03</v>
      </c>
      <c r="Q26" s="16" t="str">
        <f>IF(VLOOKUP($A26,'B2B - Flux 2 - UBL'!$A28:$R286,16,FALSE)=0,"",VLOOKUP($A26,'B2B - Flux 2 - UBL'!$A28:$R286,16,FALSE))</f>
        <v/>
      </c>
      <c r="R26" s="16" t="str">
        <f>IF(VLOOKUP($A26,'B2B - Flux 2 - UBL'!$A28:$R286,17,FALSE)=0,"",VLOOKUP($A26,'B2B - Flux 2 - UBL'!$A28:$R286,17,FALSE))</f>
        <v>BR-9</v>
      </c>
      <c r="S26" s="21" t="str">
        <f>IF(VLOOKUP($A26,'B2B - Flux 2 - UBL'!$A28:$R286,5,FALSE)=0,"",VLOOKUP($A26,'B2B - Flux 2 - UBL'!$A28:$R286,5,FALSE))</f>
        <v>Code de pays du vendeur</v>
      </c>
    </row>
    <row r="27" spans="1:19" ht="28.5" x14ac:dyDescent="0.25">
      <c r="A27" s="17" t="s">
        <v>98</v>
      </c>
      <c r="B27" s="16" t="str">
        <f xml:space="preserve"> IF(VLOOKUP($A27,'B2B - Flux 2 - UBL'!$A29:$R287,2,FALSE)=0,"",VLOOKUP($A27,'B2B - Flux 2 - UBL'!$A29:$R287,2,FALSE))</f>
        <v>1.1</v>
      </c>
      <c r="C27" s="75" t="str">
        <f xml:space="preserve"> IF(VLOOKUP($A27,'B2B - Flux 2 - UBL'!$A29:$R287,2,FALSE)=0,"",VLOOKUP($A27,'B2B - Flux 2 - UBL'!$A29:$R287,3,FALSE))</f>
        <v>ACHETEUR</v>
      </c>
      <c r="D27" s="50" t="str">
        <f>IF(VLOOKUP($A27,'B2B - Flux 2 - UBL'!$A29:$R287,4,FALSE)=0,"",VLOOKUP($A27,'B2B - Flux 2 - UBL'!$A29:$R287,4,FALSE))</f>
        <v/>
      </c>
      <c r="E27" s="50" t="str">
        <f>IF(VLOOKUP($A27,'B2B - Flux 2 - UBL'!$A29:$R287,5,FALSE)=0,"",VLOOKUP($A27,'B2B - Flux 2 - UBL'!$A29:$R287,5,FALSE))</f>
        <v/>
      </c>
      <c r="F27" s="50" t="str">
        <f>IF(VLOOKUP($A27,'B2B - Flux 2 - UBL'!$A29:$R287,6,FALSE)=0,"",VLOOKUP($A27,'B2B - Flux 2 - UBL'!$A29:$R287,6,FALSE))</f>
        <v/>
      </c>
      <c r="G27" s="95" t="str">
        <f>IF(VLOOKUP($A27,'B2B - Flux 2 - UBL'!$A29:$R287,7,FALSE)=0,"",VLOOKUP($A27,'B2B - Flux 2 - UBL'!$A29:$R287,7,FALSE))</f>
        <v>/Invoice
/CreditNote</v>
      </c>
      <c r="H27" s="89" t="str">
        <f>IF(VLOOKUP($A27,'B2B - Flux 2 - UBL'!$A29:$R287,8,FALSE)=0,"",VLOOKUP($A27,'B2B - Flux 2 - UBL'!$A29:$R287,8,FALSE))</f>
        <v>/cac:AccountingCustomerParty</v>
      </c>
      <c r="I27" s="140" t="str">
        <f>IF(VLOOKUP($A27,'B2B - Flux 2 - UBL'!$A29:$R287,9,FALSE)=0,"",VLOOKUP($A27,'B2B - Flux 2 - UBL'!$A29:$R287,9,FALSE))</f>
        <v/>
      </c>
      <c r="J27" s="109" t="str">
        <f>IF(VLOOKUP($A27,'B2B - Flux 2 - UBL'!$A29:$R287,10,FALSE)=0,"",VLOOKUP($A27,'B2B - Flux 2 - UBL'!$A29:$R287,10,FALSE))</f>
        <v/>
      </c>
      <c r="K27" s="136" t="str">
        <f>IF(VLOOKUP($A27,'B2B - Flux 2 - UBL'!$A29:$R287,11,FALSE)=0,"",VLOOKUP($A27,'B2B - Flux 2 - UBL'!$A29:$R287,11,FALSE))</f>
        <v/>
      </c>
      <c r="L27" s="109" t="str">
        <f>IF(VLOOKUP($A27,'B2B - Flux 2 - UBL'!$A29:$R287,12,FALSE)=0,"",VLOOKUP($A27,'B2B - Flux 2 - UBL'!$A29:$R287,12,FALSE))</f>
        <v/>
      </c>
      <c r="M27" s="122" t="str">
        <f>IF(VLOOKUP($A27,'B2B - Flux 2 - UBL'!$A29:$R287,13,FALSE)=0,"",VLOOKUP($A27,'B2B - Flux 2 - UBL'!$A29:$R287,13,FALSE))</f>
        <v>Groupe de termes métiers fournissant des informations sur l'Acheteur.</v>
      </c>
      <c r="N27" s="132" t="str">
        <f>IF(VLOOKUP($A27,'B2B - Flux 2 - UBL'!$A29:$R287,14,FALSE)=0,"",VLOOKUP($A27,'B2B - Flux 2 - UBL'!$A29:$R287,14,FALSE))</f>
        <v/>
      </c>
      <c r="O27" s="133" t="s">
        <v>754</v>
      </c>
      <c r="P27" s="134" t="str">
        <f>IF(VLOOKUP($A27,'B2B - Flux 2 - UBL'!$A29:$R287,15,FALSE)=0,"",VLOOKUP($A27,'B2B - Flux 2 - UBL'!$A29:$R287,15,FALSE))</f>
        <v/>
      </c>
      <c r="Q27" s="134" t="str">
        <f>IF(VLOOKUP($A27,'B2B - Flux 2 - UBL'!$A29:$R287,16,FALSE)=0,"",VLOOKUP($A27,'B2B - Flux 2 - UBL'!$A29:$R287,16,FALSE))</f>
        <v/>
      </c>
      <c r="R27" s="134" t="str">
        <f>IF(VLOOKUP($A27,'B2B - Flux 2 - UBL'!$A29:$R287,17,FALSE)=0,"",VLOOKUP($A27,'B2B - Flux 2 - UBL'!$A29:$R287,17,FALSE))</f>
        <v/>
      </c>
      <c r="S27" s="109" t="str">
        <f>IF(VLOOKUP($A27,'B2B - Flux 2 - UBL'!$A29:$R287,5,FALSE)=0,"",VLOOKUP($A27,'B2B - Flux 2 - UBL'!$A29:$R287,5,FALSE))</f>
        <v/>
      </c>
    </row>
    <row r="28" spans="1:19" s="118" customFormat="1" ht="57" x14ac:dyDescent="0.25">
      <c r="A28" s="29" t="s">
        <v>102</v>
      </c>
      <c r="B28" s="16" t="str">
        <f xml:space="preserve"> IF(VLOOKUP($A28,'B2B - Flux 2 - UBL'!$A30:$R288,2,FALSE)=0,"",VLOOKUP($A28,'B2B - Flux 2 - UBL'!$A30:$R288,2,FALSE))</f>
        <v>0.1</v>
      </c>
      <c r="C28" s="112"/>
      <c r="D28" s="26" t="str">
        <f>IF(VLOOKUP($A28,'B2B - Flux 2 - UBL'!$A30:$R288,4,FALSE)=0,"",VLOOKUP($A28,'B2B - Flux 2 - UBL'!$A30:$R288,4,FALSE))</f>
        <v>Numéro de SIREN</v>
      </c>
      <c r="E28" s="113"/>
      <c r="F28" s="114"/>
      <c r="G28" s="95" t="str">
        <f>IF(VLOOKUP($A28,'B2B - Flux 2 - UBL'!$A30:$R288,7,FALSE)=0,"",VLOOKUP($A28,'B2B - Flux 2 - UBL'!$A30:$R288,7,FALSE))</f>
        <v>/Invoice
/CreditNote</v>
      </c>
      <c r="H28" s="89" t="str">
        <f>IF(VLOOKUP($A28,'B2B - Flux 2 - UBL'!$A30:$R288,8,FALSE)=0,"",VLOOKUP($A28,'B2B - Flux 2 - UBL'!$A30:$R288,8,FALSE))</f>
        <v>/cac:AccountingCustomerParty/cac:Party/cac:PartyLegalEntity/cbc:CompanyID</v>
      </c>
      <c r="I28" s="16" t="str">
        <f>IF(VLOOKUP($A28,'B2B - Flux 2 - UBL'!$A30:$R288,9,FALSE)=0,"",VLOOKUP($A28,'B2B - Flux 2 - UBL'!$A30:$R288,9,FALSE))</f>
        <v>IDENTIFIANT</v>
      </c>
      <c r="J28" s="41">
        <f>IF(VLOOKUP($A28,'B2B - Flux 2 - UBL'!$A30:$R288,10,FALSE)=0,"",VLOOKUP($A28,'B2B - Flux 2 - UBL'!$A30:$R288,10,FALSE))</f>
        <v>9</v>
      </c>
      <c r="K28" s="115" t="str">
        <f>IF(VLOOKUP($A28,'B2B - Flux 2 - UBL'!$A30:$R288,11,FALSE)=0,"",VLOOKUP($A28,'B2B - Flux 2 - UBL'!$A30:$R288,11,FALSE))</f>
        <v/>
      </c>
      <c r="L28" s="116" t="str">
        <f>IF(VLOOKUP($A28,'B2B - Flux 2 - UBL'!$A30:$R288,12,FALSE)=0,"",VLOOKUP($A28,'B2B - Flux 2 - UBL'!$A30:$R288,12,FALSE))</f>
        <v/>
      </c>
      <c r="M28" s="21" t="str">
        <f>IF(VLOOKUP($A28,'B2B - Flux 2 - UBL'!$A30:$R288,13,FALSE)=0,"",VLOOKUP($A28,'B2B - Flux 2 - UBL'!$A30:$R288,13,FALSE))</f>
        <v>Identifiant délivré par un organisme d’enregistrement officiel, qui identifie l'Acheteur comme une entité juridique ou une personne morale.</v>
      </c>
      <c r="N28" s="21" t="str">
        <f>IF(VLOOKUP($A28,'B2B - Flux 2 - UBL'!$A30:$R288,14,FALSE)=0,"",VLOOKUP($A28,'B2B - Flux 2 - UBL'!$A30:$R288,14,FALSE))</f>
        <v>Si aucun schéma d'identification n'est précisé, il devrait être connu de l'Acheteur et du Vendeur, par exemple un identifiant exclusivement utilisé dans l'environnement juridique applicable.</v>
      </c>
      <c r="O28" s="129" t="s">
        <v>754</v>
      </c>
      <c r="P28" s="16" t="str">
        <f>IF(VLOOKUP($A28,'B2B - Flux 2 - UBL'!$A30:$R288,15,FALSE)=0,"",VLOOKUP($A28,'B2B - Flux 2 - UBL'!$A30:$R288,15,FALSE))</f>
        <v>G1.63
G1.58</v>
      </c>
      <c r="Q28" s="111" t="str">
        <f>IF(VLOOKUP($A28,'B2B - Flux 2 - UBL'!$A30:$R288,16,FALSE)=0,"",VLOOKUP($A28,'B2B - Flux 2 - UBL'!$A30:$R288,16,FALSE))</f>
        <v/>
      </c>
      <c r="R28" s="111" t="str">
        <f>IF(VLOOKUP($A28,'B2B - Flux 2 - UBL'!$A30:$R288,17,FALSE)=0,"",VLOOKUP($A28,'B2B - Flux 2 - UBL'!$A30:$R288,17,FALSE))</f>
        <v/>
      </c>
      <c r="S28" s="117" t="str">
        <f>IF(VLOOKUP($A28,'B2B - Flux 2 - UBL'!$A30:$R288,5,FALSE)=0,"",VLOOKUP($A28,'B2B - Flux 2 - UBL'!$A30:$R288,5,FALSE))</f>
        <v/>
      </c>
    </row>
    <row r="29" spans="1:19" s="118" customFormat="1" ht="42.75" x14ac:dyDescent="0.25">
      <c r="A29" s="29" t="s">
        <v>1021</v>
      </c>
      <c r="B29" s="16" t="str">
        <f xml:space="preserve"> IF(VLOOKUP($A29,'B2B - Flux 2 - UBL'!$A31:$R289,2,FALSE)=0,"",VLOOKUP($A29,'B2B - Flux 2 - UBL'!$A31:$R289,2,FALSE))</f>
        <v>0.1</v>
      </c>
      <c r="C29" s="112"/>
      <c r="D29" s="26" t="str">
        <f>IF(VLOOKUP($A29,'B2B - Flux 2 - UBL'!$A31:$R289,4,FALSE)=0,"",VLOOKUP($A29,'B2B - Flux 2 - UBL'!$A31:$R289,4,FALSE))</f>
        <v>Identifiant du schéma</v>
      </c>
      <c r="E29" s="113"/>
      <c r="F29" s="114"/>
      <c r="G29" s="95" t="str">
        <f>IF(VLOOKUP($A29,'B2B - Flux 2 - UBL'!$A31:$R289,7,FALSE)=0,"",VLOOKUP($A29,'B2B - Flux 2 - UBL'!$A31:$R289,7,FALSE))</f>
        <v>/Invoice
/CreditNote</v>
      </c>
      <c r="H29" s="95" t="str">
        <f>IF(VLOOKUP($A29,'B2B - Flux 2 - UBL'!$A31:$R289,8,FALSE)=0,"",VLOOKUP($A29,'B2B - Flux 2 - UBL'!$A31:$R289,8,FALSE))</f>
        <v>/cac:AccountingCustomerParty/cac:Party/cac:PartyLegalEntity/cbc:CompanyID/@schemeID
SchemeID = 0002</v>
      </c>
      <c r="I29" s="16" t="str">
        <f>IF(VLOOKUP($A29,'B2B - Flux 2 - UBL'!$A31:$R289,9,FALSE)=0,"",VLOOKUP($A29,'B2B - Flux 2 - UBL'!$A31:$R289,9,FALSE))</f>
        <v>IDENTIFIANT</v>
      </c>
      <c r="J29" s="41">
        <f>IF(VLOOKUP($A29,'B2B - Flux 2 - UBL'!$A31:$R289,10,FALSE)=0,"",VLOOKUP($A29,'B2B - Flux 2 - UBL'!$A31:$R289,10,FALSE))</f>
        <v>5</v>
      </c>
      <c r="K29" s="115" t="str">
        <f>IF(VLOOKUP($A29,'B2B - Flux 2 - UBL'!$A31:$R289,11,FALSE)=0,"",VLOOKUP($A29,'B2B - Flux 2 - UBL'!$A31:$R289,11,FALSE))</f>
        <v/>
      </c>
      <c r="L29" s="116" t="str">
        <f>IF(VLOOKUP($A29,'B2B - Flux 2 - UBL'!$A31:$R289,12,FALSE)=0,"",VLOOKUP($A29,'B2B - Flux 2 - UBL'!$A31:$R289,12,FALSE))</f>
        <v/>
      </c>
      <c r="M29" s="21" t="str">
        <f>IF(VLOOKUP($A29,'B2B - Flux 2 - UBL'!$A31:$R289,13,FALSE)=0,"",VLOOKUP($A29,'B2B - Flux 2 - UBL'!$A31:$R289,13,FALSE))</f>
        <v>Identifiant du schéma de l'identifiant d'enregistrement légal de l'acheteur</v>
      </c>
      <c r="N29" s="21" t="str">
        <f>IF(VLOOKUP($A29,'B2B - Flux 2 - UBL'!$A31:$R289,14,FALSE)=0,"",VLOOKUP($A29,'B2B - Flux 2 - UBL'!$A31:$R289,14,FALSE))</f>
        <v>S'il est utilisé, l'identifiant du schéma doit être choisi parmi les entrées  de liste publiée par l'agence de maintenance ISO 6523.</v>
      </c>
      <c r="O29" s="129" t="s">
        <v>754</v>
      </c>
      <c r="P29" s="16" t="str">
        <f>IF(VLOOKUP($A29,'B2B - Flux 2 - UBL'!$A31:$R289,15,FALSE)=0,"",VLOOKUP($A29,'B2B - Flux 2 - UBL'!$A31:$R289,15,FALSE))</f>
        <v>G6.08</v>
      </c>
      <c r="Q29" s="111" t="str">
        <f>IF(VLOOKUP($A29,'B2B - Flux 2 - UBL'!$A31:$R289,16,FALSE)=0,"",VLOOKUP($A29,'B2B - Flux 2 - UBL'!$A31:$R289,16,FALSE))</f>
        <v/>
      </c>
      <c r="R29" s="111" t="str">
        <f>IF(VLOOKUP($A29,'B2B - Flux 2 - UBL'!$A31:$R289,17,FALSE)=0,"",VLOOKUP($A29,'B2B - Flux 2 - UBL'!$A31:$R289,17,FALSE))</f>
        <v/>
      </c>
      <c r="S29" s="117" t="str">
        <f>IF(VLOOKUP($A29,'B2B - Flux 2 - UBL'!$A31:$R289,5,FALSE)=0,"",VLOOKUP($A29,'B2B - Flux 2 - UBL'!$A31:$R289,5,FALSE))</f>
        <v/>
      </c>
    </row>
    <row r="30" spans="1:19" ht="71.25" x14ac:dyDescent="0.25">
      <c r="A30" s="29" t="s">
        <v>103</v>
      </c>
      <c r="B30" s="16" t="str">
        <f xml:space="preserve"> IF(VLOOKUP($A30,'B2B - Flux 2 - UBL'!$A32:$R290,2,FALSE)=0,"",VLOOKUP($A30,'B2B - Flux 2 - UBL'!$A32:$R290,2,FALSE))</f>
        <v>0.1</v>
      </c>
      <c r="C30" s="25"/>
      <c r="D30" s="26" t="str">
        <f>IF(VLOOKUP($A30,'B2B - Flux 2 - UBL'!$A32:$R290,4,FALSE)=0,"",VLOOKUP($A30,'B2B - Flux 2 - UBL'!$A32:$R290,4,FALSE))</f>
        <v>Identifiant à la TVA  de l'acheteur</v>
      </c>
      <c r="E30" s="26"/>
      <c r="F30" s="26"/>
      <c r="G30" s="95" t="str">
        <f>IF(VLOOKUP($A30,'B2B - Flux 2 - UBL'!$A32:$R290,7,FALSE)=0,"",VLOOKUP($A30,'B2B - Flux 2 - UBL'!$A32:$R290,7,FALSE))</f>
        <v>/Invoice
/CreditNote</v>
      </c>
      <c r="H30" s="89" t="str">
        <f>IF(VLOOKUP($A30,'B2B - Flux 2 - UBL'!$A32:$R290,8,FALSE)=0,"",VLOOKUP($A30,'B2B - Flux 2 - UBL'!$A32:$R290,8,FALSE))</f>
        <v>/cac:AccountingCustomerParty/cac:Party/cac:PartyTaxScheme/cbc:CompanyID</v>
      </c>
      <c r="I30" s="16" t="str">
        <f>IF(VLOOKUP($A30,'B2B - Flux 2 - UBL'!$A32:$R290,9,FALSE)=0,"",VLOOKUP($A30,'B2B - Flux 2 - UBL'!$A32:$R290,9,FALSE))</f>
        <v>IDENTIFIANT</v>
      </c>
      <c r="J30" s="41">
        <f>IF(VLOOKUP($A30,'B2B - Flux 2 - UBL'!$A32:$R290,10,FALSE)=0,"",VLOOKUP($A30,'B2B - Flux 2 - UBL'!$A32:$R290,10,FALSE))</f>
        <v>15</v>
      </c>
      <c r="K30" s="38" t="str">
        <f>IF(VLOOKUP($A30,'B2B - Flux 2 - UBL'!$A32:$R290,11,FALSE)=0,"",VLOOKUP($A30,'B2B - Flux 2 - UBL'!$A32:$R290,11,FALSE))</f>
        <v>ISO 3166</v>
      </c>
      <c r="L30" s="20" t="str">
        <f>IF(VLOOKUP($A30,'B2B - Flux 2 - UBL'!$A32:$R290,12,FALSE)=0,"",VLOOKUP($A30,'B2B - Flux 2 - UBL'!$A32:$R290,12,FALSE))</f>
        <v/>
      </c>
      <c r="M30" s="21" t="str">
        <f>IF(VLOOKUP($A30,'B2B - Flux 2 - UBL'!$A32:$R290,13,FALSE)=0,"",VLOOKUP($A30,'B2B - Flux 2 - UBL'!$A32:$R290,13,FALSE))</f>
        <v>Identifiant à la TVA de l'Acheteur (également appelé Numéro d'identification à la TVA de l'acheteur).</v>
      </c>
      <c r="N30" s="21" t="str">
        <f>IF(VLOOKUP($A30,'B2B - Flux 2 - UBL'!$A32:$R290,14,FALSE)=0,"",VLOOKUP($A30,'B2B - Flux 2 - UBL'!$A32:$R290,14,FALSE))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30" s="127" t="s">
        <v>754</v>
      </c>
      <c r="P30" s="16" t="str">
        <f>IF(VLOOKUP($A30,'B2B - Flux 2 - UBL'!$A32:$R290,15,FALSE)=0,"",VLOOKUP($A30,'B2B - Flux 2 - UBL'!$A32:$R290,15,FALSE))</f>
        <v>G6.08</v>
      </c>
      <c r="Q30" s="16" t="str">
        <f>IF(VLOOKUP($A30,'B2B - Flux 2 - UBL'!$A32:$R290,16,FALSE)=0,"",VLOOKUP($A30,'B2B - Flux 2 - UBL'!$A32:$R290,16,FALSE))</f>
        <v/>
      </c>
      <c r="R30" s="16" t="str">
        <f>IF(VLOOKUP($A30,'B2B - Flux 2 - UBL'!$A32:$R290,17,FALSE)=0,"",VLOOKUP($A30,'B2B - Flux 2 - UBL'!$A32:$R290,17,FALSE))</f>
        <v>BR-CO-9</v>
      </c>
      <c r="S30" s="21" t="str">
        <f>IF(VLOOKUP($A30,'B2B - Flux 2 - UBL'!$A32:$R290,5,FALSE)=0,"",VLOOKUP($A30,'B2B - Flux 2 - UBL'!$A32:$R290,5,FALSE))</f>
        <v/>
      </c>
    </row>
    <row r="31" spans="1:19" ht="28.5" x14ac:dyDescent="0.25">
      <c r="A31" s="29" t="s">
        <v>107</v>
      </c>
      <c r="B31" s="16" t="str">
        <f xml:space="preserve"> IF(VLOOKUP($A31,'B2B - Flux 2 - UBL'!$A33:$R291,2,FALSE)=0,"",VLOOKUP($A31,'B2B - Flux 2 - UBL'!$A33:$R291,2,FALSE))</f>
        <v>1.1</v>
      </c>
      <c r="C31" s="25"/>
      <c r="D31" s="42" t="str">
        <f>IF(VLOOKUP($A31,'B2B - Flux 2 - UBL'!$A33:$R291,4,FALSE)=0,"",VLOOKUP($A31,'B2B - Flux 2 - UBL'!$A33:$R291,4,FALSE))</f>
        <v>ADRESSE POSTALE DE L'ACHETEUR</v>
      </c>
      <c r="E31" s="26"/>
      <c r="F31" s="26"/>
      <c r="G31" s="95" t="str">
        <f>IF(VLOOKUP($A31,'B2B - Flux 2 - UBL'!$A33:$R291,7,FALSE)=0,"",VLOOKUP($A31,'B2B - Flux 2 - UBL'!$A33:$R291,7,FALSE))</f>
        <v>/Invoice
/CreditNote</v>
      </c>
      <c r="H31" s="89" t="str">
        <f>IF(VLOOKUP($A31,'B2B - Flux 2 - UBL'!$A33:$R291,8,FALSE)=0,"",VLOOKUP($A31,'B2B - Flux 2 - UBL'!$A33:$R291,8,FALSE))</f>
        <v>/cac:AccountingCustomerParty/cac:Party/cac:PostalAddress</v>
      </c>
      <c r="I31" s="140" t="str">
        <f>IF(VLOOKUP($A31,'B2B - Flux 2 - UBL'!$A33:$R291,9,FALSE)=0,"",VLOOKUP($A31,'B2B - Flux 2 - UBL'!$A33:$R291,9,FALSE))</f>
        <v/>
      </c>
      <c r="J31" s="109" t="str">
        <f>IF(VLOOKUP($A31,'B2B - Flux 2 - UBL'!$A33:$R291,10,FALSE)=0,"",VLOOKUP($A31,'B2B - Flux 2 - UBL'!$A33:$R291,10,FALSE))</f>
        <v/>
      </c>
      <c r="K31" s="136" t="str">
        <f>IF(VLOOKUP($A31,'B2B - Flux 2 - UBL'!$A33:$R291,11,FALSE)=0,"",VLOOKUP($A31,'B2B - Flux 2 - UBL'!$A33:$R291,11,FALSE))</f>
        <v/>
      </c>
      <c r="L31" s="109" t="str">
        <f>IF(VLOOKUP($A31,'B2B - Flux 2 - UBL'!$A33:$R291,12,FALSE)=0,"",VLOOKUP($A31,'B2B - Flux 2 - UBL'!$A33:$R291,12,FALSE))</f>
        <v/>
      </c>
      <c r="M31" s="122" t="str">
        <f>IF(VLOOKUP($A31,'B2B - Flux 2 - UBL'!$A33:$R291,13,FALSE)=0,"",VLOOKUP($A31,'B2B - Flux 2 - UBL'!$A33:$R291,13,FALSE))</f>
        <v>Groupe de termes métiers fournissant des informations sur l'adresse postale de l'Acheteur.</v>
      </c>
      <c r="N31" s="132" t="str">
        <f>IF(VLOOKUP($A31,'B2B - Flux 2 - UBL'!$A33:$R291,14,FALSE)=0,"",VLOOKUP($A31,'B2B - Flux 2 - UBL'!$A33:$R291,14,FALSE))</f>
        <v>Les éléments pertinents de l'adresse doivent être remplis pour se conformer aux exigences légales.</v>
      </c>
      <c r="O31" s="133" t="s">
        <v>754</v>
      </c>
      <c r="P31" s="134" t="str">
        <f>IF(VLOOKUP($A31,'B2B - Flux 2 - UBL'!$A33:$R291,15,FALSE)=0,"",VLOOKUP($A31,'B2B - Flux 2 - UBL'!$A33:$R291,15,FALSE))</f>
        <v/>
      </c>
      <c r="Q31" s="134" t="str">
        <f>IF(VLOOKUP($A31,'B2B - Flux 2 - UBL'!$A33:$R291,16,FALSE)=0,"",VLOOKUP($A31,'B2B - Flux 2 - UBL'!$A33:$R291,16,FALSE))</f>
        <v/>
      </c>
      <c r="R31" s="134" t="str">
        <f>IF(VLOOKUP($A31,'B2B - Flux 2 - UBL'!$A33:$R291,17,FALSE)=0,"",VLOOKUP($A31,'B2B - Flux 2 - UBL'!$A33:$R291,17,FALSE))</f>
        <v>BR-10</v>
      </c>
      <c r="S31" s="109" t="str">
        <f>IF(VLOOKUP($A31,'B2B - Flux 2 - UBL'!$A33:$R291,5,FALSE)=0,"",VLOOKUP($A31,'B2B - Flux 2 - UBL'!$A33:$R291,5,FALSE))</f>
        <v/>
      </c>
    </row>
    <row r="32" spans="1:19" ht="71.25" x14ac:dyDescent="0.25">
      <c r="A32" s="37" t="s">
        <v>120</v>
      </c>
      <c r="B32" s="16" t="str">
        <f xml:space="preserve"> IF(VLOOKUP($A32,'B2B - Flux 2 - UBL'!$A34:$R292,2,FALSE)=0,"",VLOOKUP($A32,'B2B - Flux 2 - UBL'!$A34:$R292,2,FALSE))</f>
        <v>1.1</v>
      </c>
      <c r="C32" s="25"/>
      <c r="D32" s="68" t="str">
        <f>IF(VLOOKUP($A32,'B2B - Flux 2 - UBL'!$A34:$R292,4,FALSE)=0,"",VLOOKUP($A32,'B2B - Flux 2 - UBL'!$A34:$R292,4,FALSE))</f>
        <v/>
      </c>
      <c r="E32" s="44" t="str">
        <f>IF(VLOOKUP($A32,'B2B - Flux 2 - UBL'!$A34:$R292,5,FALSE)=0,"",VLOOKUP($A32,'B2B - Flux 2 - UBL'!$A34:$R292,5,FALSE))</f>
        <v>Code de pays de l'acheteur</v>
      </c>
      <c r="F32" s="46"/>
      <c r="G32" s="95" t="str">
        <f>IF(VLOOKUP($A32,'B2B - Flux 2 - UBL'!$A34:$R292,7,FALSE)=0,"",VLOOKUP($A32,'B2B - Flux 2 - UBL'!$A34:$R292,7,FALSE))</f>
        <v>/Invoice
/CreditNote</v>
      </c>
      <c r="H32" s="89" t="str">
        <f>IF(VLOOKUP($A32,'B2B - Flux 2 - UBL'!$A34:$R292,8,FALSE)=0,"",VLOOKUP($A32,'B2B - Flux 2 - UBL'!$A34:$R292,8,FALSE))</f>
        <v>/cac:AccountingCustomerParty/cac:Party/cac:PostalAddress/cac:Country/cbc:IdentificationCode</v>
      </c>
      <c r="I32" s="16" t="str">
        <f>IF(VLOOKUP($A32,'B2B - Flux 2 - UBL'!$A34:$R292,9,FALSE)=0,"",VLOOKUP($A32,'B2B - Flux 2 - UBL'!$A34:$R292,9,FALSE))</f>
        <v>CODE</v>
      </c>
      <c r="J32" s="22">
        <f>IF(VLOOKUP($A32,'B2B - Flux 2 - UBL'!$A34:$R292,10,FALSE)=0,"",VLOOKUP($A32,'B2B - Flux 2 - UBL'!$A34:$R292,10,FALSE))</f>
        <v>2</v>
      </c>
      <c r="K32" s="38" t="str">
        <f>IF(VLOOKUP($A32,'B2B - Flux 2 - UBL'!$A34:$R292,11,FALSE)=0,"",VLOOKUP($A32,'B2B - Flux 2 - UBL'!$A34:$R292,11,FALSE))</f>
        <v>ISO 3166</v>
      </c>
      <c r="L32" s="49" t="str">
        <f>IF(VLOOKUP($A32,'B2B - Flux 2 - UBL'!$A34:$R292,12,FALSE)=0,"",VLOOKUP($A32,'B2B - Flux 2 - UBL'!$A34:$R292,12,FALSE))</f>
        <v/>
      </c>
      <c r="M32" s="21" t="str">
        <f>IF(VLOOKUP($A32,'B2B - Flux 2 - UBL'!$A34:$R292,13,FALSE)=0,"",VLOOKUP($A32,'B2B - Flux 2 - UBL'!$A34:$R292,13,FALSE))</f>
        <v>Code d'identification du pays.</v>
      </c>
      <c r="N32" s="21" t="str">
        <f>IF(VLOOKUP($A32,'B2B - Flux 2 - UBL'!$A34:$R292,14,FALSE)=0,"",VLOOKUP($A32,'B2B - Flux 2 - UBL'!$A34:$R292,14,FALSE))</f>
        <v>Les listes de pays valides sont enregistrées auprès de l'Agence de maintenance de la norme ISO 3166-1 « Codes pour la représentation des noms de pays et de leurs subdivisions ». Il est recommandé d'utiliser la représentation alpha-2.</v>
      </c>
      <c r="O32" s="127" t="s">
        <v>754</v>
      </c>
      <c r="P32" s="16" t="str">
        <f>IF(VLOOKUP($A32,'B2B - Flux 2 - UBL'!$A34:$R292,15,FALSE)=0,"",VLOOKUP($A32,'B2B - Flux 2 - UBL'!$A34:$R292,15,FALSE))</f>
        <v>G2.01
G2.03</v>
      </c>
      <c r="Q32" s="16" t="str">
        <f>IF(VLOOKUP($A32,'B2B - Flux 2 - UBL'!$A34:$R292,16,FALSE)=0,"",VLOOKUP($A32,'B2B - Flux 2 - UBL'!$A34:$R292,16,FALSE))</f>
        <v/>
      </c>
      <c r="R32" s="16" t="str">
        <f>IF(VLOOKUP($A32,'B2B - Flux 2 - UBL'!$A34:$R292,17,FALSE)=0,"",VLOOKUP($A32,'B2B - Flux 2 - UBL'!$A34:$R292,17,FALSE))</f>
        <v>BR-11</v>
      </c>
      <c r="S32" s="21" t="str">
        <f>IF(VLOOKUP($A32,'B2B - Flux 2 - UBL'!$A34:$R292,5,FALSE)=0,"",VLOOKUP($A32,'B2B - Flux 2 - UBL'!$A34:$R292,5,FALSE))</f>
        <v>Code de pays de l'acheteur</v>
      </c>
    </row>
    <row r="33" spans="1:19" ht="28.5" x14ac:dyDescent="0.25">
      <c r="A33" s="17" t="s">
        <v>122</v>
      </c>
      <c r="B33" s="16" t="str">
        <f xml:space="preserve"> IF(VLOOKUP($A33,'B2B - Flux 2 - UBL'!$A35:$R293,2,FALSE)=0,"",VLOOKUP($A33,'B2B - Flux 2 - UBL'!$A35:$R293,2,FALSE))</f>
        <v>0.1</v>
      </c>
      <c r="C33" s="70" t="str">
        <f xml:space="preserve"> IF(VLOOKUP($A33,'B2B - Flux 2 - UBL'!$A35:$R293,2,FALSE)=0,"",VLOOKUP($A33,'B2B - Flux 2 - UBL'!$A35:$R293,3,FALSE))</f>
        <v>REPRÉSENTANT FISCAL DU VENDEUR</v>
      </c>
      <c r="D33" s="34"/>
      <c r="E33" s="34"/>
      <c r="F33" s="34"/>
      <c r="G33" s="95" t="str">
        <f>IF(VLOOKUP($A33,'B2B - Flux 2 - UBL'!$A35:$R293,7,FALSE)=0,"",VLOOKUP($A33,'B2B - Flux 2 - UBL'!$A35:$R293,7,FALSE))</f>
        <v>/Invoice
/CreditNote</v>
      </c>
      <c r="H33" s="89" t="str">
        <f>IF(VLOOKUP($A33,'B2B - Flux 2 - UBL'!$A35:$R293,8,FALSE)=0,"",VLOOKUP($A33,'B2B - Flux 2 - UBL'!$A35:$R293,8,FALSE))</f>
        <v>/cac:TaxRepresentativeParty</v>
      </c>
      <c r="I33" s="140" t="str">
        <f>IF(VLOOKUP($A33,'B2B - Flux 2 - UBL'!$A35:$R293,9,FALSE)=0,"",VLOOKUP($A33,'B2B - Flux 2 - UBL'!$A35:$R293,9,FALSE))</f>
        <v/>
      </c>
      <c r="J33" s="109" t="str">
        <f>IF(VLOOKUP($A33,'B2B - Flux 2 - UBL'!$A35:$R293,10,FALSE)=0,"",VLOOKUP($A33,'B2B - Flux 2 - UBL'!$A35:$R293,10,FALSE))</f>
        <v/>
      </c>
      <c r="K33" s="136" t="str">
        <f>IF(VLOOKUP($A33,'B2B - Flux 2 - UBL'!$A35:$R293,11,FALSE)=0,"",VLOOKUP($A33,'B2B - Flux 2 - UBL'!$A35:$R293,11,FALSE))</f>
        <v/>
      </c>
      <c r="L33" s="109" t="str">
        <f>IF(VLOOKUP($A33,'B2B - Flux 2 - UBL'!$A35:$R293,12,FALSE)=0,"",VLOOKUP($A33,'B2B - Flux 2 - UBL'!$A35:$R293,12,FALSE))</f>
        <v/>
      </c>
      <c r="M33" s="122" t="str">
        <f>IF(VLOOKUP($A33,'B2B - Flux 2 - UBL'!$A35:$R293,13,FALSE)=0,"",VLOOKUP($A33,'B2B - Flux 2 - UBL'!$A35:$R293,13,FALSE))</f>
        <v>Groupe de termes métiers fournissant des informations sur le Représentant fiscal du Vendeur.</v>
      </c>
      <c r="N33" s="132" t="str">
        <f>IF(VLOOKUP($A33,'B2B - Flux 2 - UBL'!$A35:$R293,14,FALSE)=0,"",VLOOKUP($A33,'B2B - Flux 2 - UBL'!$A35:$R293,14,FALSE))</f>
        <v/>
      </c>
      <c r="O33" s="133" t="s">
        <v>754</v>
      </c>
      <c r="P33" s="134" t="str">
        <f>IF(VLOOKUP($A33,'B2B - Flux 2 - UBL'!$A35:$R293,15,FALSE)=0,"",VLOOKUP($A33,'B2B - Flux 2 - UBL'!$A35:$R293,15,FALSE))</f>
        <v/>
      </c>
      <c r="Q33" s="134" t="str">
        <f>IF(VLOOKUP($A33,'B2B - Flux 2 - UBL'!$A35:$R293,16,FALSE)=0,"",VLOOKUP($A33,'B2B - Flux 2 - UBL'!$A35:$R293,16,FALSE))</f>
        <v/>
      </c>
      <c r="R33" s="134" t="str">
        <f>IF(VLOOKUP($A33,'B2B - Flux 2 - UBL'!$A35:$R293,17,FALSE)=0,"",VLOOKUP($A33,'B2B - Flux 2 - UBL'!$A35:$R293,17,FALSE))</f>
        <v/>
      </c>
      <c r="S33" s="109" t="str">
        <f>IF(VLOOKUP($A33,'B2B - Flux 2 - UBL'!$A35:$R293,5,FALSE)=0,"",VLOOKUP($A33,'B2B - Flux 2 - UBL'!$A35:$R293,5,FALSE))</f>
        <v/>
      </c>
    </row>
    <row r="34" spans="1:19" ht="28.5" x14ac:dyDescent="0.25">
      <c r="A34" s="29" t="s">
        <v>127</v>
      </c>
      <c r="B34" s="16" t="str">
        <f xml:space="preserve"> IF(VLOOKUP($A34,'B2B - Flux 2 - UBL'!$A37:$R295,2,FALSE)=0,"",VLOOKUP($A34,'B2B - Flux 2 - UBL'!$A37:$R295,2,FALSE))</f>
        <v>1.1</v>
      </c>
      <c r="C34" s="25"/>
      <c r="D34" s="26" t="str">
        <f>IF(VLOOKUP($A34,'B2B - Flux 2 - UBL'!$A37:$R295,4,FALSE)=0,"",VLOOKUP($A34,'B2B - Flux 2 - UBL'!$A37:$R295,4,FALSE))</f>
        <v>Identifiant à la TVA du représentant fiscal du vendeur</v>
      </c>
      <c r="E34" s="26"/>
      <c r="F34" s="26"/>
      <c r="G34" s="95" t="str">
        <f>IF(VLOOKUP($A34,'B2B - Flux 2 - UBL'!$A37:$R295,7,FALSE)=0,"",VLOOKUP($A34,'B2B - Flux 2 - UBL'!$A37:$R295,7,FALSE))</f>
        <v>/Invoice
/CreditNote</v>
      </c>
      <c r="H34" s="89" t="str">
        <f>IF(VLOOKUP($A34,'B2B - Flux 2 - UBL'!$A37:$R295,8,FALSE)=0,"",VLOOKUP($A34,'B2B - Flux 2 - UBL'!$A37:$R295,8,FALSE))</f>
        <v>/cac:TaxRepresentativeParty/cac:PartyTaxScheme/cbc:CompanyID</v>
      </c>
      <c r="I34" s="16" t="str">
        <f>IF(VLOOKUP($A34,'B2B - Flux 2 - UBL'!$A37:$R295,9,FALSE)=0,"",VLOOKUP($A34,'B2B - Flux 2 - UBL'!$A37:$R295,9,FALSE))</f>
        <v>IDENTIFIANT</v>
      </c>
      <c r="J34" s="41">
        <f>IF(VLOOKUP($A34,'B2B - Flux 2 - UBL'!$A37:$R295,10,FALSE)=0,"",VLOOKUP($A34,'B2B - Flux 2 - UBL'!$A37:$R295,10,FALSE))</f>
        <v>13</v>
      </c>
      <c r="K34" s="38" t="str">
        <f>IF(VLOOKUP($A34,'B2B - Flux 2 - UBL'!$A37:$R295,11,FALSE)=0,"",VLOOKUP($A34,'B2B - Flux 2 - UBL'!$A37:$R295,11,FALSE))</f>
        <v>ISO 3166</v>
      </c>
      <c r="L34" s="20" t="str">
        <f>IF(VLOOKUP($A34,'B2B - Flux 2 - UBL'!$A37:$R295,12,FALSE)=0,"",VLOOKUP($A34,'B2B - Flux 2 - UBL'!$A37:$R295,12,FALSE))</f>
        <v/>
      </c>
      <c r="M34" s="21" t="str">
        <f>IF(VLOOKUP($A34,'B2B - Flux 2 - UBL'!$A37:$R295,13,FALSE)=0,"",VLOOKUP($A34,'B2B - Flux 2 - UBL'!$A37:$R295,13,FALSE))</f>
        <v>Identifiant à la TVA de la partie représentant fiscalement le Vendeur.</v>
      </c>
      <c r="N34" s="21" t="str">
        <f>IF(VLOOKUP($A34,'B2B - Flux 2 - UBL'!$A37:$R295,14,FALSE)=0,"",VLOOKUP($A34,'B2B - Flux 2 - UBL'!$A37:$R295,14,FALSE))</f>
        <v>Numéro de TVA consitutué du préfixe d'un code pays basé sur la norme ISO 3166-1.</v>
      </c>
      <c r="O34" s="127" t="s">
        <v>754</v>
      </c>
      <c r="P34" s="16" t="str">
        <f>IF(VLOOKUP($A34,'B2B - Flux 2 - UBL'!$A37:$R295,15,FALSE)=0,"",VLOOKUP($A34,'B2B - Flux 2 - UBL'!$A37:$R295,15,FALSE))</f>
        <v/>
      </c>
      <c r="Q34" s="16" t="str">
        <f>IF(VLOOKUP($A34,'B2B - Flux 2 - UBL'!$A37:$R295,16,FALSE)=0,"",VLOOKUP($A34,'B2B - Flux 2 - UBL'!$A37:$R295,16,FALSE))</f>
        <v/>
      </c>
      <c r="R34" s="16" t="str">
        <f>IF(VLOOKUP($A34,'B2B - Flux 2 - UBL'!$A37:$R295,17,FALSE)=0,"",VLOOKUP($A34,'B2B - Flux 2 - UBL'!$A37:$R295,17,FALSE))</f>
        <v>BR-56
BR-CO-9</v>
      </c>
      <c r="S34" s="21" t="str">
        <f>IF(VLOOKUP($A34,'B2B - Flux 2 - UBL'!$A37:$R295,5,FALSE)=0,"",VLOOKUP($A34,'B2B - Flux 2 - UBL'!$A37:$R295,5,FALSE))</f>
        <v/>
      </c>
    </row>
    <row r="35" spans="1:19" ht="42.75" x14ac:dyDescent="0.25">
      <c r="A35" s="17" t="s">
        <v>145</v>
      </c>
      <c r="B35" s="16" t="str">
        <f xml:space="preserve"> IF(VLOOKUP($A35,'B2B - Flux 2 - UBL'!$A38:$R296,2,FALSE)=0,"",VLOOKUP($A35,'B2B - Flux 2 - UBL'!$A38:$R296,2,FALSE))</f>
        <v>0.1</v>
      </c>
      <c r="C35" s="34" t="str">
        <f xml:space="preserve"> IF(VLOOKUP($A35,'B2B - Flux 2 - UBL'!$A38:$R296,2,FALSE)=0,"",VLOOKUP($A35,'B2B - Flux 2 - UBL'!$A38:$R296,3,FALSE))</f>
        <v>INFORMATIONS DE LIVRAISON/ PRESTATION DE SERVICE</v>
      </c>
      <c r="D35" s="50"/>
      <c r="E35" s="50"/>
      <c r="F35" s="50"/>
      <c r="G35" s="95" t="str">
        <f>IF(VLOOKUP($A35,'B2B - Flux 2 - UBL'!$A38:$R296,7,FALSE)=0,"",VLOOKUP($A35,'B2B - Flux 2 - UBL'!$A38:$R296,7,FALSE))</f>
        <v>/Invoice
/CreditNote</v>
      </c>
      <c r="H35" s="89" t="str">
        <f>IF(VLOOKUP($A35,'B2B - Flux 2 - UBL'!$A38:$R296,8,FALSE)=0,"",VLOOKUP($A35,'B2B - Flux 2 - UBL'!$A38:$R296,8,FALSE))</f>
        <v>/cac:Delivery</v>
      </c>
      <c r="I35" s="140" t="str">
        <f>IF(VLOOKUP($A35,'B2B - Flux 2 - UBL'!$A38:$R296,9,FALSE)=0,"",VLOOKUP($A35,'B2B - Flux 2 - UBL'!$A38:$R296,9,FALSE))</f>
        <v/>
      </c>
      <c r="J35" s="109" t="str">
        <f>IF(VLOOKUP($A35,'B2B - Flux 2 - UBL'!$A38:$R296,10,FALSE)=0,"",VLOOKUP($A35,'B2B - Flux 2 - UBL'!$A38:$R296,10,FALSE))</f>
        <v/>
      </c>
      <c r="K35" s="136" t="str">
        <f>IF(VLOOKUP($A35,'B2B - Flux 2 - UBL'!$A38:$R296,11,FALSE)=0,"",VLOOKUP($A35,'B2B - Flux 2 - UBL'!$A38:$R296,11,FALSE))</f>
        <v/>
      </c>
      <c r="L35" s="109" t="str">
        <f>IF(VLOOKUP($A35,'B2B - Flux 2 - UBL'!$A38:$R296,12,FALSE)=0,"",VLOOKUP($A35,'B2B - Flux 2 - UBL'!$A38:$R296,12,FALSE))</f>
        <v/>
      </c>
      <c r="M35" s="122" t="str">
        <f>IF(VLOOKUP($A35,'B2B - Flux 2 - UBL'!$A38:$R296,13,FALSE)=0,"",VLOOKUP($A35,'B2B - Flux 2 - UBL'!$A38:$R296,13,FALSE))</f>
        <v>Groupe de termes métiers fournissant des informations sur le lieu et la date auxquels les biens et services facturés sont livrés.</v>
      </c>
      <c r="N35" s="132" t="str">
        <f>IF(VLOOKUP($A35,'B2B - Flux 2 - UBL'!$A38:$R296,14,FALSE)=0,"",VLOOKUP($A35,'B2B - Flux 2 - UBL'!$A38:$R296,14,FALSE))</f>
        <v/>
      </c>
      <c r="O35" s="133" t="s">
        <v>754</v>
      </c>
      <c r="P35" s="134" t="str">
        <f>IF(VLOOKUP($A35,'B2B - Flux 2 - UBL'!$A38:$R296,15,FALSE)=0,"",VLOOKUP($A35,'B2B - Flux 2 - UBL'!$A38:$R296,15,FALSE))</f>
        <v/>
      </c>
      <c r="Q35" s="134" t="str">
        <f>IF(VLOOKUP($A35,'B2B - Flux 2 - UBL'!$A38:$R296,16,FALSE)=0,"",VLOOKUP($A35,'B2B - Flux 2 - UBL'!$A38:$R296,16,FALSE))</f>
        <v/>
      </c>
      <c r="R35" s="134" t="str">
        <f>IF(VLOOKUP($A35,'B2B - Flux 2 - UBL'!$A38:$R296,17,FALSE)=0,"",VLOOKUP($A35,'B2B - Flux 2 - UBL'!$A38:$R296,17,FALSE))</f>
        <v/>
      </c>
      <c r="S35" s="109" t="str">
        <f>IF(VLOOKUP($A35,'B2B - Flux 2 - UBL'!$A38:$R296,5,FALSE)=0,"",VLOOKUP($A35,'B2B - Flux 2 - UBL'!$A38:$R296,5,FALSE))</f>
        <v/>
      </c>
    </row>
    <row r="36" spans="1:19" ht="42.75" x14ac:dyDescent="0.25">
      <c r="A36" s="29" t="s">
        <v>147</v>
      </c>
      <c r="B36" s="16" t="str">
        <f xml:space="preserve"> IF(VLOOKUP($A36,'B2B - Flux 2 - UBL'!$A39:$R297,2,FALSE)=0,"",VLOOKUP($A36,'B2B - Flux 2 - UBL'!$A39:$R297,2,FALSE))</f>
        <v>0.1</v>
      </c>
      <c r="C36" s="25"/>
      <c r="D36" s="26" t="str">
        <f>IF(VLOOKUP($A36,'B2B - Flux 2 - UBL'!$A39:$R297,4,FALSE)=0,"",VLOOKUP($A36,'B2B - Flux 2 - UBL'!$A39:$R297,4,FALSE))</f>
        <v>Date effective de livraison / fin d'exécution de la prestation</v>
      </c>
      <c r="E36" s="55"/>
      <c r="F36" s="27"/>
      <c r="G36" s="95" t="str">
        <f>IF(VLOOKUP($A36,'B2B - Flux 2 - UBL'!$A39:$R297,7,FALSE)=0,"",VLOOKUP($A36,'B2B - Flux 2 - UBL'!$A39:$R297,7,FALSE))</f>
        <v>/Invoice
/CreditNote</v>
      </c>
      <c r="H36" s="89" t="str">
        <f>IF(VLOOKUP($A36,'B2B - Flux 2 - UBL'!$A39:$R297,8,FALSE)=0,"",VLOOKUP($A36,'B2B - Flux 2 - UBL'!$A39:$R297,8,FALSE))</f>
        <v>/cac:Delivery/cbc:ActualDeliveryDate</v>
      </c>
      <c r="I36" s="16" t="str">
        <f>IF(VLOOKUP($A36,'B2B - Flux 2 - UBL'!$A39:$R297,9,FALSE)=0,"",VLOOKUP($A36,'B2B - Flux 2 - UBL'!$A39:$R297,9,FALSE))</f>
        <v>DATE</v>
      </c>
      <c r="J36" s="41" t="str">
        <f>IF(VLOOKUP($A36,'B2B - Flux 2 - UBL'!$A39:$R297,10,FALSE)=0,"",VLOOKUP($A36,'B2B - Flux 2 - UBL'!$A39:$R297,10,FALSE))</f>
        <v>ISO</v>
      </c>
      <c r="K36" s="22" t="str">
        <f>IF(VLOOKUP($A36,'B2B - Flux 2 - UBL'!$A39:$R297,11,FALSE)=0,"",VLOOKUP($A36,'B2B - Flux 2 - UBL'!$A39:$R297,11,FALSE))</f>
        <v>AAAA-MM-JJ</v>
      </c>
      <c r="L36" s="49" t="str">
        <f>IF(VLOOKUP($A36,'B2B - Flux 2 - UBL'!$A39:$R297,12,FALSE)=0,"",VLOOKUP($A36,'B2B - Flux 2 - UBL'!$A39:$R297,12,FALSE))</f>
        <v/>
      </c>
      <c r="M36" s="21" t="str">
        <f>IF(VLOOKUP($A36,'B2B - Flux 2 - UBL'!$A39:$R297,13,FALSE)=0,"",VLOOKUP($A36,'B2B - Flux 2 - UBL'!$A39:$R297,13,FALSE))</f>
        <v>Date à laquelle la livraison est effectuée.</v>
      </c>
      <c r="N36" s="21" t="str">
        <f>IF(VLOOKUP($A36,'B2B - Flux 2 - UBL'!$A39:$R297,14,FALSE)=0,"",VLOOKUP($A36,'B2B - Flux 2 - UBL'!$A39:$R297,14,FALSE))</f>
        <v/>
      </c>
      <c r="O36" s="127" t="s">
        <v>754</v>
      </c>
      <c r="P36" s="16" t="str">
        <f>IF(VLOOKUP($A36,'B2B - Flux 2 - UBL'!$A39:$R297,15,FALSE)=0,"",VLOOKUP($A36,'B2B - Flux 2 - UBL'!$A39:$R297,15,FALSE))</f>
        <v>G1.09
G1.36
G1.39</v>
      </c>
      <c r="Q36" s="16" t="str">
        <f>IF(VLOOKUP($A36,'B2B - Flux 2 - UBL'!$A39:$R297,16,FALSE)=0,"",VLOOKUP($A36,'B2B - Flux 2 - UBL'!$A39:$R297,16,FALSE))</f>
        <v/>
      </c>
      <c r="R36" s="16" t="str">
        <f>IF(VLOOKUP($A36,'B2B - Flux 2 - UBL'!$A39:$R297,17,FALSE)=0,"",VLOOKUP($A36,'B2B - Flux 2 - UBL'!$A39:$R297,17,FALSE))</f>
        <v/>
      </c>
      <c r="S36" s="21" t="str">
        <f>IF(VLOOKUP($A36,'B2B - Flux 2 - UBL'!$A39:$R297,5,FALSE)=0,"",VLOOKUP($A36,'B2B - Flux 2 - UBL'!$A39:$R297,5,FALSE))</f>
        <v/>
      </c>
    </row>
    <row r="37" spans="1:19" ht="28.5" x14ac:dyDescent="0.25">
      <c r="A37" s="17" t="s">
        <v>149</v>
      </c>
      <c r="B37" s="16" t="str">
        <f xml:space="preserve"> IF(VLOOKUP($A37,'B2B - Flux 2 - UBL'!$A40:$R298,2,FALSE)=0,"",VLOOKUP($A37,'B2B - Flux 2 - UBL'!$A40:$R298,2,FALSE))</f>
        <v>0.1</v>
      </c>
      <c r="C37" s="24" t="str">
        <f xml:space="preserve"> IF(VLOOKUP($A37,'B2B - Flux 2 - UBL'!$A40:$R298,2,FALSE)=0,"",VLOOKUP($A37,'B2B - Flux 2 - UBL'!$A40:$R298,3,FALSE))</f>
        <v>PERIODE DE FACTURATION</v>
      </c>
      <c r="D37" s="50"/>
      <c r="E37" s="50"/>
      <c r="F37" s="50"/>
      <c r="G37" s="95" t="str">
        <f>IF(VLOOKUP($A37,'B2B - Flux 2 - UBL'!$A40:$R298,7,FALSE)=0,"",VLOOKUP($A37,'B2B - Flux 2 - UBL'!$A40:$R298,7,FALSE))</f>
        <v>/Invoice
/CreditNote</v>
      </c>
      <c r="H37" s="89" t="str">
        <f>IF(VLOOKUP($A37,'B2B - Flux 2 - UBL'!$A40:$R298,8,FALSE)=0,"",VLOOKUP($A37,'B2B - Flux 2 - UBL'!$A40:$R298,8,FALSE))</f>
        <v>/cac:InvoicePeriod</v>
      </c>
      <c r="I37" s="140" t="str">
        <f>IF(VLOOKUP($A37,'B2B - Flux 2 - UBL'!$A40:$R298,9,FALSE)=0,"",VLOOKUP($A37,'B2B - Flux 2 - UBL'!$A40:$R298,9,FALSE))</f>
        <v/>
      </c>
      <c r="J37" s="109" t="str">
        <f>IF(VLOOKUP($A37,'B2B - Flux 2 - UBL'!$A40:$R298,10,FALSE)=0,"",VLOOKUP($A37,'B2B - Flux 2 - UBL'!$A40:$R298,10,FALSE))</f>
        <v/>
      </c>
      <c r="K37" s="136" t="str">
        <f>IF(VLOOKUP($A37,'B2B - Flux 2 - UBL'!$A40:$R298,11,FALSE)=0,"",VLOOKUP($A37,'B2B - Flux 2 - UBL'!$A40:$R298,11,FALSE))</f>
        <v/>
      </c>
      <c r="L37" s="109" t="str">
        <f>IF(VLOOKUP($A37,'B2B - Flux 2 - UBL'!$A40:$R298,12,FALSE)=0,"",VLOOKUP($A37,'B2B - Flux 2 - UBL'!$A40:$R298,12,FALSE))</f>
        <v/>
      </c>
      <c r="M37" s="122" t="str">
        <f>IF(VLOOKUP($A37,'B2B - Flux 2 - UBL'!$A40:$R298,13,FALSE)=0,"",VLOOKUP($A37,'B2B - Flux 2 - UBL'!$A40:$R298,13,FALSE))</f>
        <v>Groupe de termes métiers fournissant des informations sur la période de facturation.</v>
      </c>
      <c r="N37" s="132" t="str">
        <f>IF(VLOOKUP($A37,'B2B - Flux 2 - UBL'!$A40:$R298,14,FALSE)=0,"",VLOOKUP($A37,'B2B - Flux 2 - UBL'!$A40:$R298,14,FALSE))</f>
        <v>Utilisée pour indiquer le moment où la période couverte par la Facture commence et le moment où elle se termine.</v>
      </c>
      <c r="O37" s="133" t="s">
        <v>754</v>
      </c>
      <c r="P37" s="134" t="str">
        <f>IF(VLOOKUP($A37,'B2B - Flux 2 - UBL'!$A40:$R298,15,FALSE)=0,"",VLOOKUP($A37,'B2B - Flux 2 - UBL'!$A40:$R298,15,FALSE))</f>
        <v>G1.39
G6.08</v>
      </c>
      <c r="Q37" s="134" t="str">
        <f>IF(VLOOKUP($A37,'B2B - Flux 2 - UBL'!$A40:$R298,16,FALSE)=0,"",VLOOKUP($A37,'B2B - Flux 2 - UBL'!$A40:$R298,16,FALSE))</f>
        <v/>
      </c>
      <c r="R37" s="134" t="str">
        <f>IF(VLOOKUP($A37,'B2B - Flux 2 - UBL'!$A40:$R298,17,FALSE)=0,"",VLOOKUP($A37,'B2B - Flux 2 - UBL'!$A40:$R298,17,FALSE))</f>
        <v/>
      </c>
      <c r="S37" s="109" t="str">
        <f>IF(VLOOKUP($A37,'B2B - Flux 2 - UBL'!$A40:$R298,5,FALSE)=0,"",VLOOKUP($A37,'B2B - Flux 2 - UBL'!$A40:$R298,5,FALSE))</f>
        <v/>
      </c>
    </row>
    <row r="38" spans="1:19" ht="42.75" x14ac:dyDescent="0.25">
      <c r="A38" s="29" t="s">
        <v>151</v>
      </c>
      <c r="B38" s="16" t="str">
        <f xml:space="preserve"> IF(VLOOKUP($A38,'B2B - Flux 2 - UBL'!$A41:$R299,2,FALSE)=0,"",VLOOKUP($A38,'B2B - Flux 2 - UBL'!$A41:$R299,2,FALSE))</f>
        <v>0.1</v>
      </c>
      <c r="C38" s="25"/>
      <c r="D38" s="26" t="str">
        <f>IF(VLOOKUP($A38,'B2B - Flux 2 - UBL'!$A41:$R299,4,FALSE)=0,"",VLOOKUP($A38,'B2B - Flux 2 - UBL'!$A41:$R299,4,FALSE))</f>
        <v>Date de début de période de facturation</v>
      </c>
      <c r="E38" s="31"/>
      <c r="F38" s="27"/>
      <c r="G38" s="95" t="str">
        <f>IF(VLOOKUP($A38,'B2B - Flux 2 - UBL'!$A41:$R299,7,FALSE)=0,"",VLOOKUP($A38,'B2B - Flux 2 - UBL'!$A41:$R299,7,FALSE))</f>
        <v>/Invoice
/CreditNote</v>
      </c>
      <c r="H38" s="89" t="str">
        <f>IF(VLOOKUP($A38,'B2B - Flux 2 - UBL'!$A41:$R299,8,FALSE)=0,"",VLOOKUP($A38,'B2B - Flux 2 - UBL'!$A41:$R299,8,FALSE))</f>
        <v>/cac:InvoicePeriod/cbc:StartDate</v>
      </c>
      <c r="I38" s="16" t="str">
        <f>IF(VLOOKUP($A38,'B2B - Flux 2 - UBL'!$A41:$R299,9,FALSE)=0,"",VLOOKUP($A38,'B2B - Flux 2 - UBL'!$A41:$R299,9,FALSE))</f>
        <v>DATE</v>
      </c>
      <c r="J38" s="41" t="str">
        <f>IF(VLOOKUP($A38,'B2B - Flux 2 - UBL'!$A41:$R299,10,FALSE)=0,"",VLOOKUP($A38,'B2B - Flux 2 - UBL'!$A41:$R299,10,FALSE))</f>
        <v>ISO</v>
      </c>
      <c r="K38" s="22" t="str">
        <f>IF(VLOOKUP($A38,'B2B - Flux 2 - UBL'!$A41:$R299,11,FALSE)=0,"",VLOOKUP($A38,'B2B - Flux 2 - UBL'!$A41:$R299,11,FALSE))</f>
        <v>AAAA-MM-JJ</v>
      </c>
      <c r="L38" s="49" t="str">
        <f>IF(VLOOKUP($A38,'B2B - Flux 2 - UBL'!$A41:$R299,12,FALSE)=0,"",VLOOKUP($A38,'B2B - Flux 2 - UBL'!$A41:$R299,12,FALSE))</f>
        <v/>
      </c>
      <c r="M38" s="21" t="str">
        <f>IF(VLOOKUP($A38,'B2B - Flux 2 - UBL'!$A41:$R299,13,FALSE)=0,"",VLOOKUP($A38,'B2B - Flux 2 - UBL'!$A41:$R299,13,FALSE))</f>
        <v>Date à laquelle commence la période de facturation.</v>
      </c>
      <c r="N38" s="21" t="str">
        <f>IF(VLOOKUP($A38,'B2B - Flux 2 - UBL'!$A41:$R299,14,FALSE)=0,"",VLOOKUP($A38,'B2B - Flux 2 - UBL'!$A41:$R299,14,FALSE))</f>
        <v>Cette date correspond au premier jour de la période.</v>
      </c>
      <c r="O38" s="127" t="s">
        <v>754</v>
      </c>
      <c r="P38" s="16" t="str">
        <f>IF(VLOOKUP($A38,'B2B - Flux 2 - UBL'!$A41:$R299,15,FALSE)=0,"",VLOOKUP($A38,'B2B - Flux 2 - UBL'!$A41:$R299,15,FALSE))</f>
        <v>G1.09
G1.36
G6.08</v>
      </c>
      <c r="Q38" s="16" t="str">
        <f>IF(VLOOKUP($A38,'B2B - Flux 2 - UBL'!$A41:$R299,16,FALSE)=0,"",VLOOKUP($A38,'B2B - Flux 2 - UBL'!$A41:$R299,16,FALSE))</f>
        <v/>
      </c>
      <c r="R38" s="16" t="str">
        <f>IF(VLOOKUP($A38,'B2B - Flux 2 - UBL'!$A41:$R299,17,FALSE)=0,"",VLOOKUP($A38,'B2B - Flux 2 - UBL'!$A41:$R299,17,FALSE))</f>
        <v>BR-CO-19</v>
      </c>
      <c r="S38" s="21" t="str">
        <f>IF(VLOOKUP($A38,'B2B - Flux 2 - UBL'!$A41:$R299,5,FALSE)=0,"",VLOOKUP($A38,'B2B - Flux 2 - UBL'!$A41:$R299,5,FALSE))</f>
        <v/>
      </c>
    </row>
    <row r="39" spans="1:19" ht="42.75" x14ac:dyDescent="0.25">
      <c r="A39" s="29" t="s">
        <v>153</v>
      </c>
      <c r="B39" s="16" t="str">
        <f xml:space="preserve"> IF(VLOOKUP($A39,'B2B - Flux 2 - UBL'!$A42:$R300,2,FALSE)=0,"",VLOOKUP($A39,'B2B - Flux 2 - UBL'!$A42:$R300,2,FALSE))</f>
        <v>0.1</v>
      </c>
      <c r="C39" s="25"/>
      <c r="D39" s="26" t="str">
        <f>IF(VLOOKUP($A39,'B2B - Flux 2 - UBL'!$A42:$R300,4,FALSE)=0,"",VLOOKUP($A39,'B2B - Flux 2 - UBL'!$A42:$R300,4,FALSE))</f>
        <v>Date de fin de période de facturation</v>
      </c>
      <c r="E39" s="31"/>
      <c r="F39" s="27"/>
      <c r="G39" s="95" t="str">
        <f>IF(VLOOKUP($A39,'B2B - Flux 2 - UBL'!$A42:$R300,7,FALSE)=0,"",VLOOKUP($A39,'B2B - Flux 2 - UBL'!$A42:$R300,7,FALSE))</f>
        <v>/Invoice
/CreditNote</v>
      </c>
      <c r="H39" s="89" t="str">
        <f>IF(VLOOKUP($A39,'B2B - Flux 2 - UBL'!$A42:$R300,8,FALSE)=0,"",VLOOKUP($A39,'B2B - Flux 2 - UBL'!$A42:$R300,8,FALSE))</f>
        <v>/cac:InvoicePeriod/cbc:EndDate</v>
      </c>
      <c r="I39" s="16" t="str">
        <f>IF(VLOOKUP($A39,'B2B - Flux 2 - UBL'!$A42:$R300,9,FALSE)=0,"",VLOOKUP($A39,'B2B - Flux 2 - UBL'!$A42:$R300,9,FALSE))</f>
        <v>DATE</v>
      </c>
      <c r="J39" s="41" t="str">
        <f>IF(VLOOKUP($A39,'B2B - Flux 2 - UBL'!$A42:$R300,10,FALSE)=0,"",VLOOKUP($A39,'B2B - Flux 2 - UBL'!$A42:$R300,10,FALSE))</f>
        <v>ISO</v>
      </c>
      <c r="K39" s="22" t="str">
        <f>IF(VLOOKUP($A39,'B2B - Flux 2 - UBL'!$A42:$R300,11,FALSE)=0,"",VLOOKUP($A39,'B2B - Flux 2 - UBL'!$A42:$R300,11,FALSE))</f>
        <v>AAAA-MM-JJ</v>
      </c>
      <c r="L39" s="49" t="str">
        <f>IF(VLOOKUP($A39,'B2B - Flux 2 - UBL'!$A42:$R300,12,FALSE)=0,"",VLOOKUP($A39,'B2B - Flux 2 - UBL'!$A42:$R300,12,FALSE))</f>
        <v/>
      </c>
      <c r="M39" s="21" t="str">
        <f>IF(VLOOKUP($A39,'B2B - Flux 2 - UBL'!$A42:$R300,13,FALSE)=0,"",VLOOKUP($A39,'B2B - Flux 2 - UBL'!$A42:$R300,13,FALSE))</f>
        <v>Date à laquelle se termine la période de facturation.</v>
      </c>
      <c r="N39" s="21" t="str">
        <f>IF(VLOOKUP($A39,'B2B - Flux 2 - UBL'!$A42:$R300,14,FALSE)=0,"",VLOOKUP($A39,'B2B - Flux 2 - UBL'!$A42:$R300,14,FALSE))</f>
        <v>Cette date correspond au dernier jour de la période.</v>
      </c>
      <c r="O39" s="127" t="s">
        <v>754</v>
      </c>
      <c r="P39" s="16" t="str">
        <f>IF(VLOOKUP($A39,'B2B - Flux 2 - UBL'!$A42:$R300,15,FALSE)=0,"",VLOOKUP($A39,'B2B - Flux 2 - UBL'!$A42:$R300,15,FALSE))</f>
        <v>G1.09
G1.36
G6.08</v>
      </c>
      <c r="Q39" s="16" t="str">
        <f>IF(VLOOKUP($A39,'B2B - Flux 2 - UBL'!$A42:$R300,16,FALSE)=0,"",VLOOKUP($A39,'B2B - Flux 2 - UBL'!$A42:$R300,16,FALSE))</f>
        <v/>
      </c>
      <c r="R39" s="16" t="str">
        <f>IF(VLOOKUP($A39,'B2B - Flux 2 - UBL'!$A42:$R300,17,FALSE)=0,"",VLOOKUP($A39,'B2B - Flux 2 - UBL'!$A42:$R300,17,FALSE))</f>
        <v>BR-29
BR-CO-19</v>
      </c>
      <c r="S39" s="21" t="str">
        <f>IF(VLOOKUP($A39,'B2B - Flux 2 - UBL'!$A42:$R300,5,FALSE)=0,"",VLOOKUP($A39,'B2B - Flux 2 - UBL'!$A42:$R300,5,FALSE))</f>
        <v/>
      </c>
    </row>
    <row r="40" spans="1:19" ht="42.75" x14ac:dyDescent="0.25">
      <c r="A40" s="17" t="s">
        <v>155</v>
      </c>
      <c r="B40" s="16" t="str">
        <f xml:space="preserve"> IF(VLOOKUP($A40,'B2B - Flux 2 - UBL'!$A43:$R301,2,FALSE)=0,"",VLOOKUP($A40,'B2B - Flux 2 - UBL'!$A43:$R301,2,FALSE))</f>
        <v>0.1</v>
      </c>
      <c r="C40" s="34" t="str">
        <f xml:space="preserve"> IF(VLOOKUP($A40,'B2B - Flux 2 - UBL'!$A43:$R301,2,FALSE)=0,"",VLOOKUP($A40,'B2B - Flux 2 - UBL'!$A43:$R301,3,FALSE))</f>
        <v>ADRESSE DE LIVRAISON/ REALISATION PRESTATION de service</v>
      </c>
      <c r="D40" s="50"/>
      <c r="E40" s="50"/>
      <c r="F40" s="50"/>
      <c r="G40" s="95" t="str">
        <f>IF(VLOOKUP($A40,'B2B - Flux 2 - UBL'!$A43:$R301,7,FALSE)=0,"",VLOOKUP($A40,'B2B - Flux 2 - UBL'!$A43:$R301,7,FALSE))</f>
        <v>/Invoice
/CreditNote</v>
      </c>
      <c r="H40" s="89" t="str">
        <f>IF(VLOOKUP($A40,'B2B - Flux 2 - UBL'!$A43:$R301,8,FALSE)=0,"",VLOOKUP($A40,'B2B - Flux 2 - UBL'!$A43:$R301,8,FALSE))</f>
        <v>/cac:Delivery/cac:DeliveryLocation/cac:Address</v>
      </c>
      <c r="I40" s="140" t="str">
        <f>IF(VLOOKUP($A40,'B2B - Flux 2 - UBL'!$A43:$R301,9,FALSE)=0,"",VLOOKUP($A40,'B2B - Flux 2 - UBL'!$A43:$R301,9,FALSE))</f>
        <v/>
      </c>
      <c r="J40" s="109" t="str">
        <f>IF(VLOOKUP($A40,'B2B - Flux 2 - UBL'!$A43:$R301,10,FALSE)=0,"",VLOOKUP($A40,'B2B - Flux 2 - UBL'!$A43:$R301,10,FALSE))</f>
        <v/>
      </c>
      <c r="K40" s="136" t="str">
        <f>IF(VLOOKUP($A40,'B2B - Flux 2 - UBL'!$A43:$R301,11,FALSE)=0,"",VLOOKUP($A40,'B2B - Flux 2 - UBL'!$A43:$R301,11,FALSE))</f>
        <v/>
      </c>
      <c r="L40" s="109" t="str">
        <f>IF(VLOOKUP($A40,'B2B - Flux 2 - UBL'!$A43:$R301,12,FALSE)=0,"",VLOOKUP($A40,'B2B - Flux 2 - UBL'!$A43:$R301,12,FALSE))</f>
        <v/>
      </c>
      <c r="M40" s="122" t="str">
        <f>IF(VLOOKUP($A40,'B2B - Flux 2 - UBL'!$A43:$R301,13,FALSE)=0,"",VLOOKUP($A40,'B2B - Flux 2 - UBL'!$A43:$R301,13,FALSE))</f>
        <v>Groupe de termes métiers fournissant des informations sur l'adresse à laquelle les biens et services facturés ont été ou sont livrés.</v>
      </c>
      <c r="N40" s="132" t="str">
        <f>IF(VLOOKUP($A40,'B2B - Flux 2 - UBL'!$A43:$R301,14,FALSE)=0,"",VLOOKUP($A40,'B2B - Flux 2 - UBL'!$A43:$R301,14,FALSE))</f>
        <v>Dans le cas de l'enlèvement, l'adresse du lieu de livraison est l'adresse d'enlèvement. Les éléments pertinents de l'adresse doivent être remplis pour se conformer aux exigences légales.</v>
      </c>
      <c r="O40" s="133" t="s">
        <v>755</v>
      </c>
      <c r="P40" s="134" t="str">
        <f>IF(VLOOKUP($A40,'B2B - Flux 2 - UBL'!$A43:$R301,15,FALSE)=0,"",VLOOKUP($A40,'B2B - Flux 2 - UBL'!$A43:$R301,15,FALSE))</f>
        <v>G1.50</v>
      </c>
      <c r="Q40" s="134" t="str">
        <f>IF(VLOOKUP($A40,'B2B - Flux 2 - UBL'!$A43:$R301,16,FALSE)=0,"",VLOOKUP($A40,'B2B - Flux 2 - UBL'!$A43:$R301,16,FALSE))</f>
        <v/>
      </c>
      <c r="R40" s="134" t="str">
        <f>IF(VLOOKUP($A40,'B2B - Flux 2 - UBL'!$A43:$R301,17,FALSE)=0,"",VLOOKUP($A40,'B2B - Flux 2 - UBL'!$A43:$R301,17,FALSE))</f>
        <v/>
      </c>
      <c r="S40" s="109" t="str">
        <f>IF(VLOOKUP($A40,'B2B - Flux 2 - UBL'!$A43:$R301,5,FALSE)=0,"",VLOOKUP($A40,'B2B - Flux 2 - UBL'!$A43:$R301,5,FALSE))</f>
        <v/>
      </c>
    </row>
    <row r="41" spans="1:19" ht="71.25" x14ac:dyDescent="0.25">
      <c r="A41" s="29" t="s">
        <v>169</v>
      </c>
      <c r="B41" s="16" t="str">
        <f xml:space="preserve"> IF(VLOOKUP($A41,'B2B - Flux 2 - UBL'!$A50:$R308,2,FALSE)=0,"",VLOOKUP($A41,'B2B - Flux 2 - UBL'!$A50:$R308,2,FALSE))</f>
        <v>1.1</v>
      </c>
      <c r="C41" s="25"/>
      <c r="D41" s="26" t="str">
        <f>IF(VLOOKUP($A41,'B2B - Flux 2 - UBL'!$A50:$R308,4,FALSE)=0,"",VLOOKUP($A41,'B2B - Flux 2 - UBL'!$A50:$R308,4,FALSE))</f>
        <v>Code de pays</v>
      </c>
      <c r="E41" s="26"/>
      <c r="F41" s="27"/>
      <c r="G41" s="95" t="str">
        <f>IF(VLOOKUP($A41,'B2B - Flux 2 - UBL'!$A50:$R308,7,FALSE)=0,"",VLOOKUP($A41,'B2B - Flux 2 - UBL'!$A50:$R308,7,FALSE))</f>
        <v>/Invoice
/CreditNote</v>
      </c>
      <c r="H41" s="89" t="str">
        <f>IF(VLOOKUP($A41,'B2B - Flux 2 - UBL'!$A50:$R308,8,FALSE)=0,"",VLOOKUP($A41,'B2B - Flux 2 - UBL'!$A50:$R308,8,FALSE))</f>
        <v>/cac:Delivery/cac:DeliveryLocation/cac:Address/cac:Country/cbc:IdentificationCode</v>
      </c>
      <c r="I41" s="16" t="str">
        <f>IF(VLOOKUP($A41,'B2B - Flux 2 - UBL'!$A50:$R308,9,FALSE)=0,"",VLOOKUP($A41,'B2B - Flux 2 - UBL'!$A50:$R308,9,FALSE))</f>
        <v>CODE</v>
      </c>
      <c r="J41" s="22">
        <f>IF(VLOOKUP($A41,'B2B - Flux 2 - UBL'!$A50:$R308,10,FALSE)=0,"",VLOOKUP($A41,'B2B - Flux 2 - UBL'!$A50:$R308,10,FALSE))</f>
        <v>2</v>
      </c>
      <c r="K41" s="22" t="str">
        <f>IF(VLOOKUP($A41,'B2B - Flux 2 - UBL'!$A50:$R308,11,FALSE)=0,"",VLOOKUP($A41,'B2B - Flux 2 - UBL'!$A50:$R308,11,FALSE))</f>
        <v>ISO 3166</v>
      </c>
      <c r="L41" s="49" t="str">
        <f>IF(VLOOKUP($A41,'B2B - Flux 2 - UBL'!$A50:$R308,12,FALSE)=0,"",VLOOKUP($A41,'B2B - Flux 2 - UBL'!$A50:$R308,12,FALSE))</f>
        <v/>
      </c>
      <c r="M41" s="21" t="str">
        <f>IF(VLOOKUP($A41,'B2B - Flux 2 - UBL'!$A50:$R308,13,FALSE)=0,"",VLOOKUP($A41,'B2B - Flux 2 - UBL'!$A50:$R308,13,FALSE))</f>
        <v>Code d'identification du pays.</v>
      </c>
      <c r="N41" s="21" t="str">
        <f>IF(VLOOKUP($A41,'B2B - Flux 2 - UBL'!$A50:$R308,14,FALSE)=0,"",VLOOKUP($A41,'B2B - Flux 2 - UBL'!$A50:$R308,14,FALSE))</f>
        <v>Les listes de pays valides sont enregistrées auprès de l'Agence de maintenance de la norme ISO 3166-1 « Codes pour la représentation des noms de pays et de leurs subdivisions ». Il est recommandé d'utiliser la représentation alpha-2.</v>
      </c>
      <c r="O41" s="127" t="s">
        <v>755</v>
      </c>
      <c r="P41" s="16" t="str">
        <f>IF(VLOOKUP($A41,'B2B - Flux 2 - UBL'!$A50:$R308,15,FALSE)=0,"",VLOOKUP($A41,'B2B - Flux 2 - UBL'!$A50:$R308,15,FALSE))</f>
        <v>G2.01
G2.03</v>
      </c>
      <c r="Q41" s="16" t="str">
        <f>IF(VLOOKUP($A41,'B2B - Flux 2 - UBL'!$A50:$R308,16,FALSE)=0,"",VLOOKUP($A41,'B2B - Flux 2 - UBL'!$A50:$R308,16,FALSE))</f>
        <v/>
      </c>
      <c r="R41" s="16" t="str">
        <f>IF(VLOOKUP($A41,'B2B - Flux 2 - UBL'!$A50:$R308,17,FALSE)=0,"",VLOOKUP($A41,'B2B - Flux 2 - UBL'!$A50:$R308,17,FALSE))</f>
        <v>BR-57</v>
      </c>
      <c r="S41" s="21" t="str">
        <f>IF(VLOOKUP($A41,'B2B - Flux 2 - UBL'!$A50:$R308,5,FALSE)=0,"",VLOOKUP($A41,'B2B - Flux 2 - UBL'!$A50:$R308,5,FALSE))</f>
        <v/>
      </c>
    </row>
    <row r="42" spans="1:19" ht="28.5" x14ac:dyDescent="0.25">
      <c r="A42" s="17" t="s">
        <v>171</v>
      </c>
      <c r="B42" s="16" t="str">
        <f xml:space="preserve"> IF(VLOOKUP($A42,'B2B - Flux 2 - UBL'!$A51:$R309,2,FALSE)=0,"",VLOOKUP($A42,'B2B - Flux 2 - UBL'!$A51:$R309,2,FALSE))</f>
        <v>0.n</v>
      </c>
      <c r="C42" s="75" t="str">
        <f xml:space="preserve"> IF(VLOOKUP($A42,'B2B - Flux 2 - UBL'!$A51:$R309,2,FALSE)=0,"",VLOOKUP($A42,'B2B - Flux 2 - UBL'!$A51:$R309,3,FALSE))</f>
        <v>REMISES AU NIVEAU DU DOCUMENT</v>
      </c>
      <c r="D42" s="50"/>
      <c r="E42" s="50"/>
      <c r="F42" s="50"/>
      <c r="G42" s="95" t="str">
        <f>IF(VLOOKUP($A42,'B2B - Flux 2 - UBL'!$A51:$R309,7,FALSE)=0,"",VLOOKUP($A42,'B2B - Flux 2 - UBL'!$A51:$R309,7,FALSE))</f>
        <v>/Invoice
/CreditNote</v>
      </c>
      <c r="H42" s="95" t="str">
        <f>IF(VLOOKUP($A42,'B2B - Flux 2 - UBL'!$A51:$R309,8,FALSE)=0,"",VLOOKUP($A42,'B2B - Flux 2 - UBL'!$A51:$R309,8,FALSE))</f>
        <v>/cac:AllowanceCharge
with cbc:ChargeIndicator = 'false'</v>
      </c>
      <c r="I42" s="140" t="str">
        <f>IF(VLOOKUP($A42,'B2B - Flux 2 - UBL'!$A51:$R309,9,FALSE)=0,"",VLOOKUP($A42,'B2B - Flux 2 - UBL'!$A51:$R309,9,FALSE))</f>
        <v/>
      </c>
      <c r="J42" s="109" t="str">
        <f>IF(VLOOKUP($A42,'B2B - Flux 2 - UBL'!$A51:$R309,10,FALSE)=0,"",VLOOKUP($A42,'B2B - Flux 2 - UBL'!$A51:$R309,10,FALSE))</f>
        <v/>
      </c>
      <c r="K42" s="136" t="str">
        <f>IF(VLOOKUP($A42,'B2B - Flux 2 - UBL'!$A51:$R309,11,FALSE)=0,"",VLOOKUP($A42,'B2B - Flux 2 - UBL'!$A51:$R309,11,FALSE))</f>
        <v/>
      </c>
      <c r="L42" s="109" t="str">
        <f>IF(VLOOKUP($A42,'B2B - Flux 2 - UBL'!$A51:$R309,12,FALSE)=0,"",VLOOKUP($A42,'B2B - Flux 2 - UBL'!$A51:$R309,12,FALSE))</f>
        <v/>
      </c>
      <c r="M42" s="122" t="str">
        <f>IF(VLOOKUP($A42,'B2B - Flux 2 - UBL'!$A51:$R309,13,FALSE)=0,"",VLOOKUP($A42,'B2B - Flux 2 - UBL'!$A51:$R309,13,FALSE))</f>
        <v xml:space="preserve">Groupe de termes métiers fournissant des informations sur les remises applicables à la Facture dans son ensemble. </v>
      </c>
      <c r="N42" s="132" t="str">
        <f>IF(VLOOKUP($A42,'B2B - Flux 2 - UBL'!$A51:$R309,14,FALSE)=0,"",VLOOKUP($A42,'B2B - Flux 2 - UBL'!$A51:$R309,14,FALSE))</f>
        <v>Les déductions telles que la taxe retenue à la source peuvent donc être spécifiés dans ce groupe.</v>
      </c>
      <c r="O42" s="133" t="s">
        <v>755</v>
      </c>
      <c r="P42" s="134" t="str">
        <f>IF(VLOOKUP($A42,'B2B - Flux 2 - UBL'!$A51:$R309,15,FALSE)=0,"",VLOOKUP($A42,'B2B - Flux 2 - UBL'!$A51:$R309,15,FALSE))</f>
        <v/>
      </c>
      <c r="Q42" s="134" t="str">
        <f>IF(VLOOKUP($A42,'B2B - Flux 2 - UBL'!$A51:$R309,16,FALSE)=0,"",VLOOKUP($A42,'B2B - Flux 2 - UBL'!$A51:$R309,16,FALSE))</f>
        <v/>
      </c>
      <c r="R42" s="134" t="str">
        <f>IF(VLOOKUP($A42,'B2B - Flux 2 - UBL'!$A51:$R309,17,FALSE)=0,"",VLOOKUP($A42,'B2B - Flux 2 - UBL'!$A51:$R309,17,FALSE))</f>
        <v/>
      </c>
      <c r="S42" s="109" t="str">
        <f>IF(VLOOKUP($A42,'B2B - Flux 2 - UBL'!$A51:$R309,5,FALSE)=0,"",VLOOKUP($A42,'B2B - Flux 2 - UBL'!$A51:$R309,5,FALSE))</f>
        <v/>
      </c>
    </row>
    <row r="43" spans="1:19" ht="28.5" x14ac:dyDescent="0.25">
      <c r="A43" s="29" t="s">
        <v>172</v>
      </c>
      <c r="B43" s="16" t="str">
        <f xml:space="preserve"> IF(VLOOKUP($A43,'B2B - Flux 2 - UBL'!$A52:$R310,2,FALSE)=0,"",VLOOKUP($A43,'B2B - Flux 2 - UBL'!$A52:$R310,2,FALSE))</f>
        <v>1.1</v>
      </c>
      <c r="C43" s="25"/>
      <c r="D43" s="26" t="str">
        <f>IF(VLOOKUP($A43,'B2B - Flux 2 - UBL'!$A52:$R310,4,FALSE)=0,"",VLOOKUP($A43,'B2B - Flux 2 - UBL'!$A52:$R310,4,FALSE))</f>
        <v>Montant de la remise au niveau document</v>
      </c>
      <c r="E43" s="31"/>
      <c r="F43" s="27"/>
      <c r="G43" s="95" t="str">
        <f>IF(VLOOKUP($A43,'B2B - Flux 2 - UBL'!$A52:$R310,7,FALSE)=0,"",VLOOKUP($A43,'B2B - Flux 2 - UBL'!$A52:$R310,7,FALSE))</f>
        <v>/Invoice
/CreditNote</v>
      </c>
      <c r="H43" s="89" t="str">
        <f>IF(VLOOKUP($A43,'B2B - Flux 2 - UBL'!$A52:$R310,8,FALSE)=0,"",VLOOKUP($A43,'B2B - Flux 2 - UBL'!$A52:$R310,8,FALSE))</f>
        <v>/cac:AllowanceCharge/cbc:Amount</v>
      </c>
      <c r="I43" s="16" t="str">
        <f>IF(VLOOKUP($A43,'B2B - Flux 2 - UBL'!$A52:$R310,9,FALSE)=0,"",VLOOKUP($A43,'B2B - Flux 2 - UBL'!$A52:$R310,9,FALSE))</f>
        <v>MONTANT</v>
      </c>
      <c r="J43" s="22">
        <f>IF(VLOOKUP($A43,'B2B - Flux 2 - UBL'!$A52:$R310,10,FALSE)=0,"",VLOOKUP($A43,'B2B - Flux 2 - UBL'!$A52:$R310,10,FALSE))</f>
        <v>19.2</v>
      </c>
      <c r="K43" s="19" t="str">
        <f>IF(VLOOKUP($A43,'B2B - Flux 2 - UBL'!$A52:$R310,11,FALSE)=0,"",VLOOKUP($A43,'B2B - Flux 2 - UBL'!$A52:$R310,11,FALSE))</f>
        <v/>
      </c>
      <c r="L43" s="49" t="str">
        <f>IF(VLOOKUP($A43,'B2B - Flux 2 - UBL'!$A52:$R310,12,FALSE)=0,"",VLOOKUP($A43,'B2B - Flux 2 - UBL'!$A52:$R310,12,FALSE))</f>
        <v/>
      </c>
      <c r="M43" s="21" t="str">
        <f>IF(VLOOKUP($A43,'B2B - Flux 2 - UBL'!$A52:$R310,13,FALSE)=0,"",VLOOKUP($A43,'B2B - Flux 2 - UBL'!$A52:$R310,13,FALSE))</f>
        <v>Montant d'une remise de pied, hors TVA.</v>
      </c>
      <c r="N43" s="21" t="str">
        <f>IF(VLOOKUP($A43,'B2B - Flux 2 - UBL'!$A52:$R310,14,FALSE)=0,"",VLOOKUP($A43,'B2B - Flux 2 - UBL'!$A52:$R310,14,FALSE))</f>
        <v/>
      </c>
      <c r="O43" s="127" t="s">
        <v>755</v>
      </c>
      <c r="P43" s="16" t="str">
        <f>IF(VLOOKUP($A43,'B2B - Flux 2 - UBL'!$A52:$R310,15,FALSE)=0,"",VLOOKUP($A43,'B2B - Flux 2 - UBL'!$A52:$R310,15,FALSE))</f>
        <v>G1.13
G1.30</v>
      </c>
      <c r="Q43" s="16" t="str">
        <f>IF(VLOOKUP($A43,'B2B - Flux 2 - UBL'!$A52:$R310,16,FALSE)=0,"",VLOOKUP($A43,'B2B - Flux 2 - UBL'!$A52:$R310,16,FALSE))</f>
        <v/>
      </c>
      <c r="R43" s="16" t="str">
        <f>IF(VLOOKUP($A43,'B2B - Flux 2 - UBL'!$A52:$R310,17,FALSE)=0,"",VLOOKUP($A43,'B2B - Flux 2 - UBL'!$A52:$R310,17,FALSE))</f>
        <v>BR-31</v>
      </c>
      <c r="S43" s="21" t="str">
        <f>IF(VLOOKUP($A43,'B2B - Flux 2 - UBL'!$A52:$R310,5,FALSE)=0,"",VLOOKUP($A43,'B2B - Flux 2 - UBL'!$A52:$R310,5,FALSE))</f>
        <v/>
      </c>
    </row>
    <row r="44" spans="1:19" ht="142.5" x14ac:dyDescent="0.25">
      <c r="A44" s="29" t="s">
        <v>174</v>
      </c>
      <c r="B44" s="16" t="str">
        <f xml:space="preserve"> IF(VLOOKUP($A44,'B2B - Flux 2 - UBL'!$A53:$R311,2,FALSE)=0,"",VLOOKUP($A44,'B2B - Flux 2 - UBL'!$A53:$R311,2,FALSE))</f>
        <v>1.1</v>
      </c>
      <c r="C44" s="25"/>
      <c r="D44" s="80" t="str">
        <f>IF(VLOOKUP($A44,'B2B - Flux 2 - UBL'!$A53:$R311,4,FALSE)=0,"",VLOOKUP($A44,'B2B - Flux 2 - UBL'!$A53:$R311,4,FALSE))</f>
        <v>Code de type de TVA de la remise au niveau du document</v>
      </c>
      <c r="E44" s="81"/>
      <c r="F44" s="82"/>
      <c r="G44" s="95" t="str">
        <f>IF(VLOOKUP($A44,'B2B - Flux 2 - UBL'!$A53:$R311,7,FALSE)=0,"",VLOOKUP($A44,'B2B - Flux 2 - UBL'!$A53:$R311,7,FALSE))</f>
        <v>/Invoice
/CreditNote</v>
      </c>
      <c r="H44" s="89" t="str">
        <f>IF(VLOOKUP($A44,'B2B - Flux 2 - UBL'!$A53:$R311,8,FALSE)=0,"",VLOOKUP($A44,'B2B - Flux 2 - UBL'!$A53:$R311,8,FALSE))</f>
        <v>/cac:AllowanceCharge/cac:TaxCategory/cbc:ID</v>
      </c>
      <c r="I44" s="16" t="str">
        <f>IF(VLOOKUP($A44,'B2B - Flux 2 - UBL'!$A53:$R311,9,FALSE)=0,"",VLOOKUP($A44,'B2B - Flux 2 - UBL'!$A53:$R311,9,FALSE))</f>
        <v>CODE</v>
      </c>
      <c r="J44" s="22">
        <f>IF(VLOOKUP($A44,'B2B - Flux 2 - UBL'!$A53:$R311,10,FALSE)=0,"",VLOOKUP($A44,'B2B - Flux 2 - UBL'!$A53:$R311,10,FALSE))</f>
        <v>2</v>
      </c>
      <c r="K44" s="88" t="str">
        <f>IF(VLOOKUP($A44,'B2B - Flux 2 - UBL'!$A53:$R311,11,FALSE)=0,"",VLOOKUP($A44,'B2B - Flux 2 - UBL'!$A53:$R311,11,FALSE))</f>
        <v>UNTDID 5305</v>
      </c>
      <c r="L44" s="32" t="str">
        <f>IF(VLOOKUP($A44,'B2B - Flux 2 - UBL'!$A53:$R311,12,FALSE)=0,"",VLOOKUP($A44,'B2B - Flux 2 - UBL'!$A53:$R311,12,FALSE))</f>
        <v/>
      </c>
      <c r="M44" s="21" t="str">
        <f>IF(VLOOKUP($A44,'B2B - Flux 2 - UBL'!$A53:$R311,13,FALSE)=0,"",VLOOKUP($A44,'B2B - Flux 2 - UBL'!$A53:$R311,13,FALSE))</f>
        <v>Identification codée du type de TVA applicable à la remise au niveau du document.</v>
      </c>
      <c r="N44" s="21" t="str">
        <f>IF(VLOOKUP($A44,'B2B - Flux 2 - UBL'!$A53:$R311,14,FALSE)=0,"",VLOOKUP($A44,'B2B - Flux 2 - UBL'!$A53:$R311,14,FALSE))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4" s="127" t="s">
        <v>755</v>
      </c>
      <c r="P44" s="16" t="str">
        <f>IF(VLOOKUP($A44,'B2B - Flux 2 - UBL'!$A53:$R311,15,FALSE)=0,"",VLOOKUP($A44,'B2B - Flux 2 - UBL'!$A53:$R311,15,FALSE))</f>
        <v>G2.31</v>
      </c>
      <c r="Q44" s="16" t="str">
        <f>IF(VLOOKUP($A44,'B2B - Flux 2 - UBL'!$A53:$R311,16,FALSE)=0,"",VLOOKUP($A44,'B2B - Flux 2 - UBL'!$A53:$R311,16,FALSE))</f>
        <v/>
      </c>
      <c r="R44" s="16" t="str">
        <f>IF(VLOOKUP($A44,'B2B - Flux 2 - UBL'!$A53:$R311,17,FALSE)=0,"",VLOOKUP($A44,'B2B - Flux 2 - UBL'!$A53:$R311,17,FALSE))</f>
        <v>BR-32</v>
      </c>
      <c r="S44" s="21" t="str">
        <f>IF(VLOOKUP($A44,'B2B - Flux 2 - UBL'!$A53:$R311,5,FALSE)=0,"",VLOOKUP($A44,'B2B - Flux 2 - UBL'!$A53:$R311,5,FALSE))</f>
        <v/>
      </c>
    </row>
    <row r="45" spans="1:19" ht="28.5" x14ac:dyDescent="0.25">
      <c r="A45" s="29" t="s">
        <v>358</v>
      </c>
      <c r="B45" s="16" t="str">
        <f xml:space="preserve"> IF(VLOOKUP($A45,'B2B - Flux 2 - UBL'!$A54:$R312,2,FALSE)=0,"",VLOOKUP($A45,'B2B - Flux 2 - UBL'!$A54:$R312,2,FALSE))</f>
        <v>0.1</v>
      </c>
      <c r="C45" s="39"/>
      <c r="D45" s="80" t="str">
        <f>IF(VLOOKUP($A45,'B2B - Flux 2 - UBL'!$A54:$R312,4,FALSE)=0,"",VLOOKUP($A45,'B2B - Flux 2 - UBL'!$A54:$R312,4,FALSE))</f>
        <v>Taux de TVA de la remise au niveau du document</v>
      </c>
      <c r="E45" s="81"/>
      <c r="F45" s="81"/>
      <c r="G45" s="95" t="str">
        <f>IF(VLOOKUP($A45,'B2B - Flux 2 - UBL'!$A54:$R312,7,FALSE)=0,"",VLOOKUP($A45,'B2B - Flux 2 - UBL'!$A54:$R312,7,FALSE))</f>
        <v>/Invoice
/CreditNote</v>
      </c>
      <c r="H45" s="89" t="str">
        <f>IF(VLOOKUP($A45,'B2B - Flux 2 - UBL'!$A54:$R312,8,FALSE)=0,"",VLOOKUP($A45,'B2B - Flux 2 - UBL'!$A54:$R312,8,FALSE))</f>
        <v>/cac:AllowanceCharge/cac:TaxCategory/cbc:Percent</v>
      </c>
      <c r="I45" s="16" t="str">
        <f>IF(VLOOKUP($A45,'B2B - Flux 2 - UBL'!$A54:$R312,9,FALSE)=0,"",VLOOKUP($A45,'B2B - Flux 2 - UBL'!$A54:$R312,9,FALSE))</f>
        <v>POURCENTAGE</v>
      </c>
      <c r="J45" s="22" t="str">
        <f>IF(VLOOKUP($A45,'B2B - Flux 2 - UBL'!$A54:$R312,10,FALSE)=0,"",VLOOKUP($A45,'B2B - Flux 2 - UBL'!$A54:$R312,10,FALSE))</f>
        <v/>
      </c>
      <c r="K45" s="19" t="str">
        <f>IF(VLOOKUP($A45,'B2B - Flux 2 - UBL'!$A54:$R312,11,FALSE)=0,"",VLOOKUP($A45,'B2B - Flux 2 - UBL'!$A54:$R312,11,FALSE))</f>
        <v/>
      </c>
      <c r="L45" s="49" t="str">
        <f>IF(VLOOKUP($A45,'B2B - Flux 2 - UBL'!$A54:$R312,12,FALSE)=0,"",VLOOKUP($A45,'B2B - Flux 2 - UBL'!$A54:$R312,12,FALSE))</f>
        <v/>
      </c>
      <c r="M45" s="21" t="str">
        <f>IF(VLOOKUP($A45,'B2B - Flux 2 - UBL'!$A54:$R312,13,FALSE)=0,"",VLOOKUP($A45,'B2B - Flux 2 - UBL'!$A54:$R312,13,FALSE))</f>
        <v>Taux de TVA, exprimé sous forme de pourcentage, applicable à la remise au niveau du document.</v>
      </c>
      <c r="N45" s="21" t="str">
        <f>IF(VLOOKUP($A45,'B2B - Flux 2 - UBL'!$A54:$R312,14,FALSE)=0,"",VLOOKUP($A45,'B2B - Flux 2 - UBL'!$A54:$R312,14,FALSE))</f>
        <v/>
      </c>
      <c r="O45" s="127" t="s">
        <v>755</v>
      </c>
      <c r="P45" s="16" t="str">
        <f>IF(VLOOKUP($A45,'B2B - Flux 2 - UBL'!$A54:$R312,15,FALSE)=0,"",VLOOKUP($A45,'B2B - Flux 2 - UBL'!$A54:$R312,15,FALSE))</f>
        <v>G6.10</v>
      </c>
      <c r="Q45" s="16" t="str">
        <f>IF(VLOOKUP($A45,'B2B - Flux 2 - UBL'!$A54:$R312,16,FALSE)=0,"",VLOOKUP($A45,'B2B - Flux 2 - UBL'!$A54:$R312,16,FALSE))</f>
        <v/>
      </c>
      <c r="R45" s="16" t="str">
        <f>IF(VLOOKUP($A45,'B2B - Flux 2 - UBL'!$A54:$R312,17,FALSE)=0,"",VLOOKUP($A45,'B2B - Flux 2 - UBL'!$A54:$R312,17,FALSE))</f>
        <v/>
      </c>
      <c r="S45" s="21" t="str">
        <f>IF(VLOOKUP($A45,'B2B - Flux 2 - UBL'!$A54:$R312,5,FALSE)=0,"",VLOOKUP($A45,'B2B - Flux 2 - UBL'!$A54:$R312,5,FALSE))</f>
        <v/>
      </c>
    </row>
    <row r="46" spans="1:19" ht="42.75" x14ac:dyDescent="0.25">
      <c r="A46" s="17" t="s">
        <v>176</v>
      </c>
      <c r="B46" s="16" t="str">
        <f xml:space="preserve"> IF(VLOOKUP($A46,'B2B - Flux 2 - UBL'!$A55:$R313,2,FALSE)=0,"",VLOOKUP($A46,'B2B - Flux 2 - UBL'!$A55:$R313,2,FALSE))</f>
        <v>0.n</v>
      </c>
      <c r="C46" s="75" t="str">
        <f xml:space="preserve"> IF(VLOOKUP($A46,'B2B - Flux 2 - UBL'!$A55:$R313,2,FALSE)=0,"",VLOOKUP($A46,'B2B - Flux 2 - UBL'!$A55:$R313,3,FALSE))</f>
        <v>CHARGES OU FRAIS AU NIVEAU DU DOCUMENT</v>
      </c>
      <c r="D46" s="50"/>
      <c r="E46" s="50"/>
      <c r="F46" s="50"/>
      <c r="G46" s="95" t="str">
        <f>IF(VLOOKUP($A46,'B2B - Flux 2 - UBL'!$A55:$R313,7,FALSE)=0,"",VLOOKUP($A46,'B2B - Flux 2 - UBL'!$A55:$R313,7,FALSE))</f>
        <v>/Invoice
/CreditNote</v>
      </c>
      <c r="H46" s="95" t="str">
        <f>IF(VLOOKUP($A46,'B2B - Flux 2 - UBL'!$A55:$R313,8,FALSE)=0,"",VLOOKUP($A46,'B2B - Flux 2 - UBL'!$A55:$R313,8,FALSE))</f>
        <v>/cac:AllowanceCharge
with cbc:ChargeIndicator = 'true'</v>
      </c>
      <c r="I46" s="140" t="str">
        <f>IF(VLOOKUP($A46,'B2B - Flux 2 - UBL'!$A55:$R313,9,FALSE)=0,"",VLOOKUP($A46,'B2B - Flux 2 - UBL'!$A55:$R313,9,FALSE))</f>
        <v/>
      </c>
      <c r="J46" s="109" t="str">
        <f>IF(VLOOKUP($A46,'B2B - Flux 2 - UBL'!$A55:$R313,10,FALSE)=0,"",VLOOKUP($A46,'B2B - Flux 2 - UBL'!$A55:$R313,10,FALSE))</f>
        <v/>
      </c>
      <c r="K46" s="136" t="str">
        <f>IF(VLOOKUP($A46,'B2B - Flux 2 - UBL'!$A55:$R313,11,FALSE)=0,"",VLOOKUP($A46,'B2B - Flux 2 - UBL'!$A55:$R313,11,FALSE))</f>
        <v/>
      </c>
      <c r="L46" s="109" t="str">
        <f>IF(VLOOKUP($A46,'B2B - Flux 2 - UBL'!$A55:$R313,12,FALSE)=0,"",VLOOKUP($A46,'B2B - Flux 2 - UBL'!$A55:$R313,12,FALSE))</f>
        <v/>
      </c>
      <c r="M46" s="122" t="str">
        <f>IF(VLOOKUP($A46,'B2B - Flux 2 - UBL'!$A55:$R313,13,FALSE)=0,"",VLOOKUP($A46,'B2B - Flux 2 - UBL'!$A55:$R313,13,FALSE))</f>
        <v>Groupe de termes métiers fournissant des informations sur les charges et frais et les taxes autres que la TVA applicables à la Facture dans son ensemble.</v>
      </c>
      <c r="N46" s="132" t="str">
        <f>IF(VLOOKUP($A46,'B2B - Flux 2 - UBL'!$A55:$R313,14,FALSE)=0,"",VLOOKUP($A46,'B2B - Flux 2 - UBL'!$A55:$R313,14,FALSE))</f>
        <v/>
      </c>
      <c r="O46" s="133" t="s">
        <v>755</v>
      </c>
      <c r="P46" s="134" t="str">
        <f>IF(VLOOKUP($A46,'B2B - Flux 2 - UBL'!$A55:$R313,15,FALSE)=0,"",VLOOKUP($A46,'B2B - Flux 2 - UBL'!$A55:$R313,15,FALSE))</f>
        <v/>
      </c>
      <c r="Q46" s="134" t="str">
        <f>IF(VLOOKUP($A46,'B2B - Flux 2 - UBL'!$A55:$R313,16,FALSE)=0,"",VLOOKUP($A46,'B2B - Flux 2 - UBL'!$A55:$R313,16,FALSE))</f>
        <v/>
      </c>
      <c r="R46" s="134" t="str">
        <f>IF(VLOOKUP($A46,'B2B - Flux 2 - UBL'!$A55:$R313,17,FALSE)=0,"",VLOOKUP($A46,'B2B - Flux 2 - UBL'!$A55:$R313,17,FALSE))</f>
        <v/>
      </c>
      <c r="S46" s="109" t="str">
        <f>IF(VLOOKUP($A46,'B2B - Flux 2 - UBL'!$A55:$R313,5,FALSE)=0,"",VLOOKUP($A46,'B2B - Flux 2 - UBL'!$A55:$R313,5,FALSE))</f>
        <v/>
      </c>
    </row>
    <row r="47" spans="1:19" ht="28.5" x14ac:dyDescent="0.25">
      <c r="A47" s="29" t="s">
        <v>178</v>
      </c>
      <c r="B47" s="16" t="str">
        <f xml:space="preserve"> IF(VLOOKUP($A47,'B2B - Flux 2 - UBL'!$A56:$R314,2,FALSE)=0,"",VLOOKUP($A47,'B2B - Flux 2 - UBL'!$A56:$R314,2,FALSE))</f>
        <v>1.1</v>
      </c>
      <c r="C47" s="25"/>
      <c r="D47" s="26" t="str">
        <f>IF(VLOOKUP($A47,'B2B - Flux 2 - UBL'!$A56:$R314,4,FALSE)=0,"",VLOOKUP($A47,'B2B - Flux 2 - UBL'!$A56:$R314,4,FALSE))</f>
        <v>Montant des charges</v>
      </c>
      <c r="E47" s="31"/>
      <c r="F47" s="27"/>
      <c r="G47" s="95" t="str">
        <f>IF(VLOOKUP($A47,'B2B - Flux 2 - UBL'!$A56:$R314,7,FALSE)=0,"",VLOOKUP($A47,'B2B - Flux 2 - UBL'!$A56:$R314,7,FALSE))</f>
        <v>/Invoice
/CreditNote</v>
      </c>
      <c r="H47" s="89" t="str">
        <f>IF(VLOOKUP($A47,'B2B - Flux 2 - UBL'!$A56:$R314,8,FALSE)=0,"",VLOOKUP($A47,'B2B - Flux 2 - UBL'!$A56:$R314,8,FALSE))</f>
        <v>/cac:AllowanceCharge/cbc:Amount</v>
      </c>
      <c r="I47" s="16" t="str">
        <f>IF(VLOOKUP($A47,'B2B - Flux 2 - UBL'!$A56:$R314,9,FALSE)=0,"",VLOOKUP($A47,'B2B - Flux 2 - UBL'!$A56:$R314,9,FALSE))</f>
        <v>MONTANT</v>
      </c>
      <c r="J47" s="22">
        <f>IF(VLOOKUP($A47,'B2B - Flux 2 - UBL'!$A56:$R314,10,FALSE)=0,"",VLOOKUP($A47,'B2B - Flux 2 - UBL'!$A56:$R314,10,FALSE))</f>
        <v>19.2</v>
      </c>
      <c r="K47" s="19" t="str">
        <f>IF(VLOOKUP($A47,'B2B - Flux 2 - UBL'!$A56:$R314,11,FALSE)=0,"",VLOOKUP($A47,'B2B - Flux 2 - UBL'!$A56:$R314,11,FALSE))</f>
        <v/>
      </c>
      <c r="L47" s="49" t="str">
        <f>IF(VLOOKUP($A47,'B2B - Flux 2 - UBL'!$A56:$R314,12,FALSE)=0,"",VLOOKUP($A47,'B2B - Flux 2 - UBL'!$A56:$R314,12,FALSE))</f>
        <v/>
      </c>
      <c r="M47" s="21" t="str">
        <f>IF(VLOOKUP($A47,'B2B - Flux 2 - UBL'!$A56:$R314,13,FALSE)=0,"",VLOOKUP($A47,'B2B - Flux 2 - UBL'!$A56:$R314,13,FALSE))</f>
        <v>Montant de charges et frais, hors TVA.</v>
      </c>
      <c r="N47" s="21" t="str">
        <f>IF(VLOOKUP($A47,'B2B - Flux 2 - UBL'!$A56:$R314,14,FALSE)=0,"",VLOOKUP($A47,'B2B - Flux 2 - UBL'!$A56:$R314,14,FALSE))</f>
        <v/>
      </c>
      <c r="O47" s="127" t="s">
        <v>755</v>
      </c>
      <c r="P47" s="16" t="str">
        <f>IF(VLOOKUP($A47,'B2B - Flux 2 - UBL'!$A56:$R314,15,FALSE)=0,"",VLOOKUP($A47,'B2B - Flux 2 - UBL'!$A56:$R314,15,FALSE))</f>
        <v>G1.13
G1.30</v>
      </c>
      <c r="Q47" s="16" t="str">
        <f>IF(VLOOKUP($A47,'B2B - Flux 2 - UBL'!$A56:$R314,16,FALSE)=0,"",VLOOKUP($A47,'B2B - Flux 2 - UBL'!$A56:$R314,16,FALSE))</f>
        <v/>
      </c>
      <c r="R47" s="16" t="str">
        <f>IF(VLOOKUP($A47,'B2B - Flux 2 - UBL'!$A56:$R314,17,FALSE)=0,"",VLOOKUP($A47,'B2B - Flux 2 - UBL'!$A56:$R314,17,FALSE))</f>
        <v>BR-36</v>
      </c>
      <c r="S47" s="21" t="str">
        <f>IF(VLOOKUP($A47,'B2B - Flux 2 - UBL'!$A56:$R314,5,FALSE)=0,"",VLOOKUP($A47,'B2B - Flux 2 - UBL'!$A56:$R314,5,FALSE))</f>
        <v/>
      </c>
    </row>
    <row r="48" spans="1:19" ht="142.5" x14ac:dyDescent="0.25">
      <c r="A48" s="29" t="s">
        <v>180</v>
      </c>
      <c r="B48" s="16" t="str">
        <f xml:space="preserve"> IF(VLOOKUP($A48,'B2B - Flux 2 - UBL'!$A57:$R315,2,FALSE)=0,"",VLOOKUP($A48,'B2B - Flux 2 - UBL'!$A57:$R315,2,FALSE))</f>
        <v>1.1</v>
      </c>
      <c r="C48" s="25"/>
      <c r="D48" s="80" t="str">
        <f>IF(VLOOKUP($A48,'B2B - Flux 2 - UBL'!$A57:$R315,4,FALSE)=0,"",VLOOKUP($A48,'B2B - Flux 2 - UBL'!$A57:$R315,4,FALSE))</f>
        <v>Code de type de TVA des charges</v>
      </c>
      <c r="E48" s="81"/>
      <c r="F48" s="82"/>
      <c r="G48" s="95" t="str">
        <f>IF(VLOOKUP($A48,'B2B - Flux 2 - UBL'!$A57:$R315,7,FALSE)=0,"",VLOOKUP($A48,'B2B - Flux 2 - UBL'!$A57:$R315,7,FALSE))</f>
        <v>/Invoice
/CreditNote</v>
      </c>
      <c r="H48" s="89" t="str">
        <f>IF(VLOOKUP($A48,'B2B - Flux 2 - UBL'!$A57:$R315,8,FALSE)=0,"",VLOOKUP($A48,'B2B - Flux 2 - UBL'!$A57:$R315,8,FALSE))</f>
        <v>/cac:AllowanceCharge/cac:TaxCategory/cbc:ID</v>
      </c>
      <c r="I48" s="16" t="str">
        <f>IF(VLOOKUP($A48,'B2B - Flux 2 - UBL'!$A57:$R315,9,FALSE)=0,"",VLOOKUP($A48,'B2B - Flux 2 - UBL'!$A57:$R315,9,FALSE))</f>
        <v>CODE</v>
      </c>
      <c r="J48" s="22">
        <f>IF(VLOOKUP($A48,'B2B - Flux 2 - UBL'!$A57:$R315,10,FALSE)=0,"",VLOOKUP($A48,'B2B - Flux 2 - UBL'!$A57:$R315,10,FALSE))</f>
        <v>2</v>
      </c>
      <c r="K48" s="88" t="str">
        <f>IF(VLOOKUP($A48,'B2B - Flux 2 - UBL'!$A57:$R315,11,FALSE)=0,"",VLOOKUP($A48,'B2B - Flux 2 - UBL'!$A57:$R315,11,FALSE))</f>
        <v>UNTDID 5305</v>
      </c>
      <c r="L48" s="32" t="str">
        <f>IF(VLOOKUP($A48,'B2B - Flux 2 - UBL'!$A57:$R315,12,FALSE)=0,"",VLOOKUP($A48,'B2B - Flux 2 - UBL'!$A57:$R315,12,FALSE))</f>
        <v/>
      </c>
      <c r="M48" s="21" t="str">
        <f>IF(VLOOKUP($A48,'B2B - Flux 2 - UBL'!$A57:$R315,13,FALSE)=0,"",VLOOKUP($A48,'B2B - Flux 2 - UBL'!$A57:$R315,13,FALSE))</f>
        <v>Identification codée du type de TVA applicable aux charges ou frais au niveau du document.</v>
      </c>
      <c r="N48" s="21" t="str">
        <f>IF(VLOOKUP($A48,'B2B - Flux 2 - UBL'!$A57:$R315,14,FALSE)=0,"",VLOOKUP($A48,'B2B - Flux 2 - UBL'!$A57:$R315,14,FALSE))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48" s="127" t="s">
        <v>755</v>
      </c>
      <c r="P48" s="16" t="str">
        <f>IF(VLOOKUP($A48,'B2B - Flux 2 - UBL'!$A57:$R315,15,FALSE)=0,"",VLOOKUP($A48,'B2B - Flux 2 - UBL'!$A57:$R315,15,FALSE))</f>
        <v>G2.31</v>
      </c>
      <c r="Q48" s="16" t="str">
        <f>IF(VLOOKUP($A48,'B2B - Flux 2 - UBL'!$A57:$R315,16,FALSE)=0,"",VLOOKUP($A48,'B2B - Flux 2 - UBL'!$A57:$R315,16,FALSE))</f>
        <v/>
      </c>
      <c r="R48" s="16" t="str">
        <f>IF(VLOOKUP($A48,'B2B - Flux 2 - UBL'!$A57:$R315,17,FALSE)=0,"",VLOOKUP($A48,'B2B - Flux 2 - UBL'!$A57:$R315,17,FALSE))</f>
        <v>BR-37</v>
      </c>
      <c r="S48" s="21" t="str">
        <f>IF(VLOOKUP($A48,'B2B - Flux 2 - UBL'!$A57:$R315,5,FALSE)=0,"",VLOOKUP($A48,'B2B - Flux 2 - UBL'!$A57:$R315,5,FALSE))</f>
        <v/>
      </c>
    </row>
    <row r="49" spans="1:19" ht="28.5" x14ac:dyDescent="0.25">
      <c r="A49" s="29" t="s">
        <v>373</v>
      </c>
      <c r="B49" s="16" t="str">
        <f xml:space="preserve"> IF(VLOOKUP($A49,'B2B - Flux 2 - UBL'!$A58:$R316,2,FALSE)=0,"",VLOOKUP($A49,'B2B - Flux 2 - UBL'!$A58:$R316,2,FALSE))</f>
        <v>0.1</v>
      </c>
      <c r="C49" s="39"/>
      <c r="D49" s="80" t="str">
        <f>IF(VLOOKUP($A49,'B2B - Flux 2 - UBL'!$A58:$R316,4,FALSE)=0,"",VLOOKUP($A49,'B2B - Flux 2 - UBL'!$A58:$R316,4,FALSE))</f>
        <v>Taux de TVA des charges ou frais au niveau du document</v>
      </c>
      <c r="E49" s="81"/>
      <c r="F49" s="81"/>
      <c r="G49" s="95" t="str">
        <f>IF(VLOOKUP($A49,'B2B - Flux 2 - UBL'!$A58:$R316,7,FALSE)=0,"",VLOOKUP($A49,'B2B - Flux 2 - UBL'!$A58:$R316,7,FALSE))</f>
        <v>/Invoice
/CreditNote</v>
      </c>
      <c r="H49" s="89" t="str">
        <f>IF(VLOOKUP($A49,'B2B - Flux 2 - UBL'!$A58:$R316,8,FALSE)=0,"",VLOOKUP($A49,'B2B - Flux 2 - UBL'!$A58:$R316,8,FALSE))</f>
        <v>/cac:AllowanceCharge/cac:TaxCategory/cbc:Percent</v>
      </c>
      <c r="I49" s="16" t="str">
        <f>IF(VLOOKUP($A49,'B2B - Flux 2 - UBL'!$A58:$R316,9,FALSE)=0,"",VLOOKUP($A49,'B2B - Flux 2 - UBL'!$A58:$R316,9,FALSE))</f>
        <v>POURCENTAGE</v>
      </c>
      <c r="J49" s="22" t="str">
        <f>IF(VLOOKUP($A49,'B2B - Flux 2 - UBL'!$A58:$R316,10,FALSE)=0,"",VLOOKUP($A49,'B2B - Flux 2 - UBL'!$A58:$R316,10,FALSE))</f>
        <v/>
      </c>
      <c r="K49" s="19" t="str">
        <f>IF(VLOOKUP($A49,'B2B - Flux 2 - UBL'!$A58:$R316,11,FALSE)=0,"",VLOOKUP($A49,'B2B - Flux 2 - UBL'!$A58:$R316,11,FALSE))</f>
        <v/>
      </c>
      <c r="L49" s="49" t="str">
        <f>IF(VLOOKUP($A49,'B2B - Flux 2 - UBL'!$A58:$R316,12,FALSE)=0,"",VLOOKUP($A49,'B2B - Flux 2 - UBL'!$A58:$R316,12,FALSE))</f>
        <v/>
      </c>
      <c r="M49" s="21" t="str">
        <f>IF(VLOOKUP($A49,'B2B - Flux 2 - UBL'!$A58:$R316,13,FALSE)=0,"",VLOOKUP($A49,'B2B - Flux 2 - UBL'!$A58:$R316,13,FALSE))</f>
        <v>Taux de TVA, exprimé sous forme de pourcentage, applicable aux charges ou frais au niveau du document.</v>
      </c>
      <c r="N49" s="21" t="str">
        <f>IF(VLOOKUP($A49,'B2B - Flux 2 - UBL'!$A58:$R316,14,FALSE)=0,"",VLOOKUP($A49,'B2B - Flux 2 - UBL'!$A58:$R316,14,FALSE))</f>
        <v/>
      </c>
      <c r="O49" s="127" t="s">
        <v>755</v>
      </c>
      <c r="P49" s="16" t="str">
        <f>IF(VLOOKUP($A49,'B2B - Flux 2 - UBL'!$A58:$R316,15,FALSE)=0,"",VLOOKUP($A49,'B2B - Flux 2 - UBL'!$A58:$R316,15,FALSE))</f>
        <v>G6.10</v>
      </c>
      <c r="Q49" s="16" t="str">
        <f>IF(VLOOKUP($A49,'B2B - Flux 2 - UBL'!$A58:$R316,16,FALSE)=0,"",VLOOKUP($A49,'B2B - Flux 2 - UBL'!$A58:$R316,16,FALSE))</f>
        <v/>
      </c>
      <c r="R49" s="16" t="str">
        <f>IF(VLOOKUP($A49,'B2B - Flux 2 - UBL'!$A58:$R316,17,FALSE)=0,"",VLOOKUP($A49,'B2B - Flux 2 - UBL'!$A58:$R316,17,FALSE))</f>
        <v/>
      </c>
      <c r="S49" s="21" t="str">
        <f>IF(VLOOKUP($A49,'B2B - Flux 2 - UBL'!$A58:$R316,5,FALSE)=0,"",VLOOKUP($A49,'B2B - Flux 2 - UBL'!$A58:$R316,5,FALSE))</f>
        <v/>
      </c>
    </row>
    <row r="50" spans="1:19" ht="28.5" x14ac:dyDescent="0.25">
      <c r="A50" s="17" t="s">
        <v>181</v>
      </c>
      <c r="B50" s="16" t="str">
        <f xml:space="preserve"> IF(VLOOKUP($A50,'B2B - Flux 2 - UBL'!$A59:$R317,2,FALSE)=0,"",VLOOKUP($A50,'B2B - Flux 2 - UBL'!$A59:$R317,2,FALSE))</f>
        <v>1.1</v>
      </c>
      <c r="C50" s="75" t="str">
        <f xml:space="preserve"> IF(VLOOKUP($A50,'B2B - Flux 2 - UBL'!$A59:$R317,2,FALSE)=0,"",VLOOKUP($A50,'B2B - Flux 2 - UBL'!$A59:$R317,3,FALSE))</f>
        <v>TOTAUX DU DOCUMENT</v>
      </c>
      <c r="D50" s="50"/>
      <c r="E50" s="50"/>
      <c r="F50" s="50"/>
      <c r="G50" s="95" t="str">
        <f>IF(VLOOKUP($A50,'B2B - Flux 2 - UBL'!$A59:$R317,7,FALSE)=0,"",VLOOKUP($A50,'B2B - Flux 2 - UBL'!$A59:$R317,7,FALSE))</f>
        <v>/Invoice
/CreditNote</v>
      </c>
      <c r="H50" s="89" t="str">
        <f>IF(VLOOKUP($A50,'B2B - Flux 2 - UBL'!$A59:$R317,8,FALSE)=0,"",VLOOKUP($A50,'B2B - Flux 2 - UBL'!$A59:$R317,8,FALSE))</f>
        <v>/cac:LegalMonetaryTotal</v>
      </c>
      <c r="I50" s="140" t="str">
        <f>IF(VLOOKUP($A50,'B2B - Flux 2 - UBL'!$A59:$R317,9,FALSE)=0,"",VLOOKUP($A50,'B2B - Flux 2 - UBL'!$A59:$R317,9,FALSE))</f>
        <v/>
      </c>
      <c r="J50" s="109" t="str">
        <f>IF(VLOOKUP($A50,'B2B - Flux 2 - UBL'!$A59:$R317,10,FALSE)=0,"",VLOOKUP($A50,'B2B - Flux 2 - UBL'!$A59:$R317,10,FALSE))</f>
        <v/>
      </c>
      <c r="K50" s="136" t="str">
        <f>IF(VLOOKUP($A50,'B2B - Flux 2 - UBL'!$A59:$R317,11,FALSE)=0,"",VLOOKUP($A50,'B2B - Flux 2 - UBL'!$A59:$R317,11,FALSE))</f>
        <v/>
      </c>
      <c r="L50" s="109" t="str">
        <f>IF(VLOOKUP($A50,'B2B - Flux 2 - UBL'!$A59:$R317,12,FALSE)=0,"",VLOOKUP($A50,'B2B - Flux 2 - UBL'!$A59:$R317,12,FALSE))</f>
        <v/>
      </c>
      <c r="M50" s="122" t="str">
        <f>IF(VLOOKUP($A50,'B2B - Flux 2 - UBL'!$A59:$R317,13,FALSE)=0,"",VLOOKUP($A50,'B2B - Flux 2 - UBL'!$A59:$R317,13,FALSE))</f>
        <v>Groupe de termes métiers fournissant des informations sur les totaux monétaires de la Facture.</v>
      </c>
      <c r="N50" s="132" t="str">
        <f>IF(VLOOKUP($A50,'B2B - Flux 2 - UBL'!$A59:$R317,14,FALSE)=0,"",VLOOKUP($A50,'B2B - Flux 2 - UBL'!$A59:$R317,14,FALSE))</f>
        <v/>
      </c>
      <c r="O50" s="133" t="s">
        <v>754</v>
      </c>
      <c r="P50" s="134" t="str">
        <f>IF(VLOOKUP($A50,'B2B - Flux 2 - UBL'!$A59:$R317,15,FALSE)=0,"",VLOOKUP($A50,'B2B - Flux 2 - UBL'!$A59:$R317,15,FALSE))</f>
        <v/>
      </c>
      <c r="Q50" s="134" t="str">
        <f>IF(VLOOKUP($A50,'B2B - Flux 2 - UBL'!$A59:$R317,16,FALSE)=0,"",VLOOKUP($A50,'B2B - Flux 2 - UBL'!$A59:$R317,16,FALSE))</f>
        <v/>
      </c>
      <c r="R50" s="134" t="str">
        <f>IF(VLOOKUP($A50,'B2B - Flux 2 - UBL'!$A59:$R317,17,FALSE)=0,"",VLOOKUP($A50,'B2B - Flux 2 - UBL'!$A59:$R317,17,FALSE))</f>
        <v/>
      </c>
      <c r="S50" s="109" t="str">
        <f>IF(VLOOKUP($A50,'B2B - Flux 2 - UBL'!$A59:$R317,5,FALSE)=0,"",VLOOKUP($A50,'B2B - Flux 2 - UBL'!$A59:$R317,5,FALSE))</f>
        <v/>
      </c>
    </row>
    <row r="51" spans="1:19" ht="57" x14ac:dyDescent="0.25">
      <c r="A51" s="29" t="s">
        <v>183</v>
      </c>
      <c r="B51" s="16" t="str">
        <f xml:space="preserve"> IF(VLOOKUP($A51,'B2B - Flux 2 - UBL'!$A60:$R318,2,FALSE)=0,"",VLOOKUP($A51,'B2B - Flux 2 - UBL'!$A60:$R318,2,FALSE))</f>
        <v>1.1</v>
      </c>
      <c r="C51" s="25"/>
      <c r="D51" s="26" t="str">
        <f>IF(VLOOKUP($A51,'B2B - Flux 2 - UBL'!$A60:$R318,4,FALSE)=0,"",VLOOKUP($A51,'B2B - Flux 2 - UBL'!$A60:$R318,4,FALSE))</f>
        <v>Montant total de la facture hors TVA</v>
      </c>
      <c r="E51" s="27"/>
      <c r="F51" s="27"/>
      <c r="G51" s="95" t="str">
        <f>IF(VLOOKUP($A51,'B2B - Flux 2 - UBL'!$A60:$R318,7,FALSE)=0,"",VLOOKUP($A51,'B2B - Flux 2 - UBL'!$A60:$R318,7,FALSE))</f>
        <v>/Invoice
/CreditNote</v>
      </c>
      <c r="H51" s="89" t="str">
        <f>IF(VLOOKUP($A51,'B2B - Flux 2 - UBL'!$A60:$R318,8,FALSE)=0,"",VLOOKUP($A51,'B2B - Flux 2 - UBL'!$A60:$R318,8,FALSE))</f>
        <v>/cac:LegalMonetaryTotal/cbc:TaxExclusiveAmount</v>
      </c>
      <c r="I51" s="16" t="str">
        <f>IF(VLOOKUP($A51,'B2B - Flux 2 - UBL'!$A60:$R318,9,FALSE)=0,"",VLOOKUP($A51,'B2B - Flux 2 - UBL'!$A60:$R318,9,FALSE))</f>
        <v>MONTANT</v>
      </c>
      <c r="J51" s="22">
        <f>IF(VLOOKUP($A51,'B2B - Flux 2 - UBL'!$A60:$R318,10,FALSE)=0,"",VLOOKUP($A51,'B2B - Flux 2 - UBL'!$A60:$R318,10,FALSE))</f>
        <v>19.2</v>
      </c>
      <c r="K51" s="19" t="str">
        <f>IF(VLOOKUP($A51,'B2B - Flux 2 - UBL'!$A60:$R318,11,FALSE)=0,"",VLOOKUP($A51,'B2B - Flux 2 - UBL'!$A60:$R318,11,FALSE))</f>
        <v/>
      </c>
      <c r="L51" s="49" t="str">
        <f>IF(VLOOKUP($A51,'B2B - Flux 2 - UBL'!$A60:$R318,12,FALSE)=0,"",VLOOKUP($A51,'B2B - Flux 2 - UBL'!$A60:$R318,12,FALSE))</f>
        <v/>
      </c>
      <c r="M51" s="21" t="str">
        <f>IF(VLOOKUP($A51,'B2B - Flux 2 - UBL'!$A60:$R318,13,FALSE)=0,"",VLOOKUP($A51,'B2B - Flux 2 - UBL'!$A60:$R318,13,FALSE))</f>
        <v>Montant total de la Facture, sans la TVA.</v>
      </c>
      <c r="N51" s="21" t="str">
        <f>IF(VLOOKUP($A51,'B2B - Flux 2 - UBL'!$A60:$R318,14,FALSE)=0,"",VLOOKUP($A51,'B2B - Flux 2 - UBL'!$A60:$R318,14,FALSE))</f>
        <v>Le Montant total de la facture hors TVA correspond à la Somme du montant net des lignes de facture, moins la Somme des remises au niveau du document, plus la Somme des charges ou frais au niveau du document.</v>
      </c>
      <c r="O51" s="127" t="s">
        <v>754</v>
      </c>
      <c r="P51" s="16" t="str">
        <f>IF(VLOOKUP($A51,'B2B - Flux 2 - UBL'!$A60:$R318,15,FALSE)=0,"",VLOOKUP($A51,'B2B - Flux 2 - UBL'!$A60:$R318,15,FALSE))</f>
        <v>G1.13
G1.54</v>
      </c>
      <c r="Q51" s="16" t="str">
        <f>IF(VLOOKUP($A51,'B2B - Flux 2 - UBL'!$A60:$R318,16,FALSE)=0,"",VLOOKUP($A51,'B2B - Flux 2 - UBL'!$A60:$R318,16,FALSE))</f>
        <v/>
      </c>
      <c r="R51" s="16" t="str">
        <f>IF(VLOOKUP($A51,'B2B - Flux 2 - UBL'!$A60:$R318,17,FALSE)=0,"",VLOOKUP($A51,'B2B - Flux 2 - UBL'!$A60:$R318,17,FALSE))</f>
        <v>BR-13
BR-CO-13</v>
      </c>
      <c r="S51" s="21" t="str">
        <f>IF(VLOOKUP($A51,'B2B - Flux 2 - UBL'!$A60:$R318,5,FALSE)=0,"",VLOOKUP($A51,'B2B - Flux 2 - UBL'!$A60:$R318,5,FALSE))</f>
        <v/>
      </c>
    </row>
    <row r="52" spans="1:19" ht="42.75" x14ac:dyDescent="0.25">
      <c r="A52" s="29" t="s">
        <v>186</v>
      </c>
      <c r="B52" s="16" t="str">
        <f xml:space="preserve"> IF(VLOOKUP($A52,'B2B - Flux 2 - UBL'!$A61:$R319,2,FALSE)=0,"",VLOOKUP($A52,'B2B - Flux 2 - UBL'!$A61:$R319,2,FALSE))</f>
        <v>0.1</v>
      </c>
      <c r="C52" s="25"/>
      <c r="D52" s="26" t="str">
        <f>IF(VLOOKUP($A52,'B2B - Flux 2 - UBL'!$A61:$R319,4,FALSE)=0,"",VLOOKUP($A52,'B2B - Flux 2 - UBL'!$A61:$R319,4,FALSE))</f>
        <v>Montant total de TVA de la facture</v>
      </c>
      <c r="E52" s="27"/>
      <c r="F52" s="27"/>
      <c r="G52" s="95" t="str">
        <f>IF(VLOOKUP($A52,'B2B - Flux 2 - UBL'!$A61:$R319,7,FALSE)=0,"",VLOOKUP($A52,'B2B - Flux 2 - UBL'!$A61:$R319,7,FALSE))</f>
        <v>/Invoice
/CreditNote</v>
      </c>
      <c r="H52" s="89" t="str">
        <f>IF(VLOOKUP($A52,'B2B - Flux 2 - UBL'!$A61:$R319,8,FALSE)=0,"",VLOOKUP($A52,'B2B - Flux 2 - UBL'!$A61:$R319,8,FALSE))</f>
        <v>/cac:TaxTotal/cbc:TaxAmount</v>
      </c>
      <c r="I52" s="16" t="str">
        <f>IF(VLOOKUP($A52,'B2B - Flux 2 - UBL'!$A61:$R319,9,FALSE)=0,"",VLOOKUP($A52,'B2B - Flux 2 - UBL'!$A61:$R319,9,FALSE))</f>
        <v>MONTANT</v>
      </c>
      <c r="J52" s="22">
        <f>IF(VLOOKUP($A52,'B2B - Flux 2 - UBL'!$A61:$R319,10,FALSE)=0,"",VLOOKUP($A52,'B2B - Flux 2 - UBL'!$A61:$R319,10,FALSE))</f>
        <v>19.2</v>
      </c>
      <c r="K52" s="19" t="str">
        <f>IF(VLOOKUP($A52,'B2B - Flux 2 - UBL'!$A61:$R319,11,FALSE)=0,"",VLOOKUP($A52,'B2B - Flux 2 - UBL'!$A61:$R319,11,FALSE))</f>
        <v/>
      </c>
      <c r="L52" s="49" t="str">
        <f>IF(VLOOKUP($A52,'B2B - Flux 2 - UBL'!$A61:$R319,12,FALSE)=0,"",VLOOKUP($A52,'B2B - Flux 2 - UBL'!$A61:$R319,12,FALSE))</f>
        <v/>
      </c>
      <c r="M52" s="21" t="str">
        <f>IF(VLOOKUP($A52,'B2B - Flux 2 - UBL'!$A61:$R319,13,FALSE)=0,"",VLOOKUP($A52,'B2B - Flux 2 - UBL'!$A61:$R319,13,FALSE))</f>
        <v>Montant total de la TVA de la Facture.</v>
      </c>
      <c r="N52" s="21" t="str">
        <f>IF(VLOOKUP($A52,'B2B - Flux 2 - UBL'!$A61:$R319,14,FALSE)=0,"",VLOOKUP($A52,'B2B - Flux 2 - UBL'!$A61:$R319,14,FALSE))</f>
        <v>Le Montant total de la facture TVA comprise correspond à la somme de tous les montants de TVA des différents types de TVA.</v>
      </c>
      <c r="O52" s="127" t="s">
        <v>754</v>
      </c>
      <c r="P52" s="16" t="str">
        <f>IF(VLOOKUP($A52,'B2B - Flux 2 - UBL'!$A61:$R319,15,FALSE)=0,"",VLOOKUP($A52,'B2B - Flux 2 - UBL'!$A61:$R319,15,FALSE))</f>
        <v>G1.13
G1.53
G6.08</v>
      </c>
      <c r="Q52" s="16" t="str">
        <f>IF(VLOOKUP($A52,'B2B - Flux 2 - UBL'!$A61:$R319,16,FALSE)=0,"",VLOOKUP($A52,'B2B - Flux 2 - UBL'!$A61:$R319,16,FALSE))</f>
        <v/>
      </c>
      <c r="R52" s="16" t="str">
        <f>IF(VLOOKUP($A52,'B2B - Flux 2 - UBL'!$A61:$R319,17,FALSE)=0,"",VLOOKUP($A52,'B2B - Flux 2 - UBL'!$A61:$R319,17,FALSE))</f>
        <v>BR-CO-14</v>
      </c>
      <c r="S52" s="21" t="str">
        <f>IF(VLOOKUP($A52,'B2B - Flux 2 - UBL'!$A61:$R319,5,FALSE)=0,"",VLOOKUP($A52,'B2B - Flux 2 - UBL'!$A61:$R319,5,FALSE))</f>
        <v/>
      </c>
    </row>
    <row r="53" spans="1:19" ht="114" x14ac:dyDescent="0.25">
      <c r="A53" s="29" t="s">
        <v>389</v>
      </c>
      <c r="B53" s="16" t="str">
        <f xml:space="preserve"> IF(VLOOKUP($A53,'B2B - Flux 2 - UBL'!$A62:$R320,2,FALSE)=0,"",VLOOKUP($A53,'B2B - Flux 2 - UBL'!$A62:$R320,2,FALSE))</f>
        <v>0.1</v>
      </c>
      <c r="C53" s="25"/>
      <c r="D53" s="26" t="str">
        <f>IF(VLOOKUP($A53,'B2B - Flux 2 - UBL'!$A62:$R320,4,FALSE)=0,"",VLOOKUP($A53,'B2B - Flux 2 - UBL'!$A62:$R320,4,FALSE))</f>
        <v>Montant total de TVA de la facture exprimée (devise de comptabilisation)</v>
      </c>
      <c r="E53" s="27"/>
      <c r="F53" s="27"/>
      <c r="G53" s="95" t="str">
        <f>IF(VLOOKUP($A53,'B2B - Flux 2 - UBL'!$A62:$R320,7,FALSE)=0,"",VLOOKUP($A53,'B2B - Flux 2 - UBL'!$A62:$R320,7,FALSE))</f>
        <v>/Invoice
/CreditNote</v>
      </c>
      <c r="H53" s="89" t="str">
        <f>IF(VLOOKUP($A53,'B2B - Flux 2 - UBL'!$A62:$R320,8,FALSE)=0,"",VLOOKUP($A53,'B2B - Flux 2 - UBL'!$A62:$R320,8,FALSE))</f>
        <v>/cac:TaxTotal/cbc:TaxAmount</v>
      </c>
      <c r="I53" s="16" t="str">
        <f>IF(VLOOKUP($A53,'B2B - Flux 2 - UBL'!$A62:$R320,9,FALSE)=0,"",VLOOKUP($A53,'B2B - Flux 2 - UBL'!$A62:$R320,9,FALSE))</f>
        <v>MONTANT</v>
      </c>
      <c r="J53" s="22">
        <f>IF(VLOOKUP($A53,'B2B - Flux 2 - UBL'!$A62:$R320,10,FALSE)=0,"",VLOOKUP($A53,'B2B - Flux 2 - UBL'!$A62:$R320,10,FALSE))</f>
        <v>19.2</v>
      </c>
      <c r="K53" s="19" t="str">
        <f>IF(VLOOKUP($A53,'B2B - Flux 2 - UBL'!$A62:$R320,11,FALSE)=0,"",VLOOKUP($A53,'B2B - Flux 2 - UBL'!$A62:$R320,11,FALSE))</f>
        <v/>
      </c>
      <c r="L53" s="49" t="str">
        <f>IF(VLOOKUP($A53,'B2B - Flux 2 - UBL'!$A62:$R320,12,FALSE)=0,"",VLOOKUP($A53,'B2B - Flux 2 - UBL'!$A62:$R320,12,FALSE))</f>
        <v/>
      </c>
      <c r="M53" s="21" t="str">
        <f>IF(VLOOKUP($A53,'B2B - Flux 2 - UBL'!$A62:$R320,13,FALSE)=0,"",VLOOKUP($A53,'B2B - Flux 2 - UBL'!$A62:$R320,13,FALSE))</f>
        <v>Montant total de la TVA exprimé dans la devise de comptabilisation acceptée ou exigée dans le pays du Vendeur.</v>
      </c>
      <c r="N53" s="21" t="str">
        <f>IF(VLOOKUP($A53,'B2B - Flux 2 - UBL'!$A62:$R320,14,FALSE)=0,"",VLOOKUP($A53,'B2B - Flux 2 - UBL'!$A62:$R320,14,FALSE))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53" s="127" t="s">
        <v>754</v>
      </c>
      <c r="P53" s="16" t="str">
        <f>IF(VLOOKUP($A53,'B2B - Flux 2 - UBL'!$A62:$R320,15,FALSE)=0,"",VLOOKUP($A53,'B2B - Flux 2 - UBL'!$A62:$R320,15,FALSE))</f>
        <v>G1.13
G6.08</v>
      </c>
      <c r="Q53" s="16" t="str">
        <f>IF(VLOOKUP($A53,'B2B - Flux 2 - UBL'!$A62:$R320,16,FALSE)=0,"",VLOOKUP($A53,'B2B - Flux 2 - UBL'!$A62:$R320,16,FALSE))</f>
        <v/>
      </c>
      <c r="R53" s="16" t="str">
        <f>IF(VLOOKUP($A53,'B2B - Flux 2 - UBL'!$A62:$R320,17,FALSE)=0,"",VLOOKUP($A53,'B2B - Flux 2 - UBL'!$A62:$R320,17,FALSE))</f>
        <v>BR-53</v>
      </c>
      <c r="S53" s="21" t="str">
        <f>IF(VLOOKUP($A53,'B2B - Flux 2 - UBL'!$A62:$R320,5,FALSE)=0,"",VLOOKUP($A53,'B2B - Flux 2 - UBL'!$A62:$R320,5,FALSE))</f>
        <v/>
      </c>
    </row>
    <row r="54" spans="1:19" ht="28.5" x14ac:dyDescent="0.25">
      <c r="A54" s="17" t="s">
        <v>192</v>
      </c>
      <c r="B54" s="16" t="str">
        <f xml:space="preserve"> IF(VLOOKUP($A54,'B2B - Flux 2 - UBL'!$A63:$R321,2,FALSE)=0,"",VLOOKUP($A54,'B2B - Flux 2 - UBL'!$A63:$R321,2,FALSE))</f>
        <v>1.n</v>
      </c>
      <c r="C54" s="75" t="str">
        <f xml:space="preserve"> IF(VLOOKUP($A54,'B2B - Flux 2 - UBL'!$A63:$R321,2,FALSE)=0,"",VLOOKUP($A54,'B2B - Flux 2 - UBL'!$A63:$R321,3,FALSE))</f>
        <v>VENTILATION DE LA TVA</v>
      </c>
      <c r="D54" s="50"/>
      <c r="E54" s="50"/>
      <c r="F54" s="50"/>
      <c r="G54" s="95" t="str">
        <f>IF(VLOOKUP($A54,'B2B - Flux 2 - UBL'!$A63:$R321,7,FALSE)=0,"",VLOOKUP($A54,'B2B - Flux 2 - UBL'!$A63:$R321,7,FALSE))</f>
        <v>/Invoice
/CreditNote</v>
      </c>
      <c r="H54" s="89" t="str">
        <f>IF(VLOOKUP($A54,'B2B - Flux 2 - UBL'!$A63:$R321,8,FALSE)=0,"",VLOOKUP($A54,'B2B - Flux 2 - UBL'!$A63:$R321,8,FALSE))</f>
        <v>/cac:TaxTotal/cac:TaxSubtotal</v>
      </c>
      <c r="I54" s="140" t="str">
        <f>IF(VLOOKUP($A54,'B2B - Flux 2 - UBL'!$A63:$R321,9,FALSE)=0,"",VLOOKUP($A54,'B2B - Flux 2 - UBL'!$A63:$R321,9,FALSE))</f>
        <v/>
      </c>
      <c r="J54" s="109" t="str">
        <f>IF(VLOOKUP($A54,'B2B - Flux 2 - UBL'!$A63:$R321,10,FALSE)=0,"",VLOOKUP($A54,'B2B - Flux 2 - UBL'!$A63:$R321,10,FALSE))</f>
        <v/>
      </c>
      <c r="K54" s="136" t="str">
        <f>IF(VLOOKUP($A54,'B2B - Flux 2 - UBL'!$A63:$R321,11,FALSE)=0,"",VLOOKUP($A54,'B2B - Flux 2 - UBL'!$A63:$R321,11,FALSE))</f>
        <v/>
      </c>
      <c r="L54" s="109" t="str">
        <f>IF(VLOOKUP($A54,'B2B - Flux 2 - UBL'!$A63:$R321,12,FALSE)=0,"",VLOOKUP($A54,'B2B - Flux 2 - UBL'!$A63:$R321,12,FALSE))</f>
        <v/>
      </c>
      <c r="M54" s="122" t="str">
        <f>IF(VLOOKUP($A54,'B2B - Flux 2 - UBL'!$A63:$R321,13,FALSE)=0,"",VLOOKUP($A54,'B2B - Flux 2 - UBL'!$A63:$R321,13,FALSE))</f>
        <v>Groupe de termes métiers fournissant des informations sur la répartition de la TVA par types.</v>
      </c>
      <c r="N54" s="132" t="str">
        <f>IF(VLOOKUP($A54,'B2B - Flux 2 - UBL'!$A63:$R321,14,FALSE)=0,"",VLOOKUP($A54,'B2B - Flux 2 - UBL'!$A63:$R321,14,FALSE))</f>
        <v/>
      </c>
      <c r="O54" s="133" t="s">
        <v>754</v>
      </c>
      <c r="P54" s="134" t="str">
        <f>IF(VLOOKUP($A54,'B2B - Flux 2 - UBL'!$A63:$R321,15,FALSE)=0,"",VLOOKUP($A54,'B2B - Flux 2 - UBL'!$A63:$R321,15,FALSE))</f>
        <v>G1.56</v>
      </c>
      <c r="Q54" s="134" t="str">
        <f>IF(VLOOKUP($A54,'B2B - Flux 2 - UBL'!$A63:$R321,16,FALSE)=0,"",VLOOKUP($A54,'B2B - Flux 2 - UBL'!$A63:$R321,16,FALSE))</f>
        <v/>
      </c>
      <c r="R54" s="134" t="str">
        <f>IF(VLOOKUP($A54,'B2B - Flux 2 - UBL'!$A63:$R321,17,FALSE)=0,"",VLOOKUP($A54,'B2B - Flux 2 - UBL'!$A63:$R321,17,FALSE))</f>
        <v>BR-CO-18</v>
      </c>
      <c r="S54" s="109" t="str">
        <f>IF(VLOOKUP($A54,'B2B - Flux 2 - UBL'!$A63:$R321,5,FALSE)=0,"",VLOOKUP($A54,'B2B - Flux 2 - UBL'!$A63:$R321,5,FALSE))</f>
        <v/>
      </c>
    </row>
    <row r="55" spans="1:19" ht="57" x14ac:dyDescent="0.25">
      <c r="A55" s="29" t="s">
        <v>194</v>
      </c>
      <c r="B55" s="16" t="str">
        <f xml:space="preserve"> IF(VLOOKUP($A55,'B2B - Flux 2 - UBL'!$A64:$R322,2,FALSE)=0,"",VLOOKUP($A55,'B2B - Flux 2 - UBL'!$A64:$R322,2,FALSE))</f>
        <v>1.1</v>
      </c>
      <c r="C55" s="25"/>
      <c r="D55" s="26" t="str">
        <f>IF(VLOOKUP($A55,'B2B - Flux 2 - UBL'!$A64:$R322,4,FALSE)=0,"",VLOOKUP($A55,'B2B - Flux 2 - UBL'!$A64:$R322,4,FALSE))</f>
        <v>Base d'imposition du type de TVA</v>
      </c>
      <c r="E55" s="26"/>
      <c r="F55" s="27"/>
      <c r="G55" s="95" t="str">
        <f>IF(VLOOKUP($A55,'B2B - Flux 2 - UBL'!$A64:$R322,7,FALSE)=0,"",VLOOKUP($A55,'B2B - Flux 2 - UBL'!$A64:$R322,7,FALSE))</f>
        <v>/Invoice
/CreditNote</v>
      </c>
      <c r="H55" s="89" t="str">
        <f>IF(VLOOKUP($A55,'B2B - Flux 2 - UBL'!$A64:$R322,8,FALSE)=0,"",VLOOKUP($A55,'B2B - Flux 2 - UBL'!$A64:$R322,8,FALSE))</f>
        <v>/cac:TaxTotal/cac:TaxSubtotal/cbc:TaxableAmount</v>
      </c>
      <c r="I55" s="16" t="str">
        <f>IF(VLOOKUP($A55,'B2B - Flux 2 - UBL'!$A64:$R322,9,FALSE)=0,"",VLOOKUP($A55,'B2B - Flux 2 - UBL'!$A64:$R322,9,FALSE))</f>
        <v>MONTANT</v>
      </c>
      <c r="J55" s="22">
        <f>IF(VLOOKUP($A55,'B2B - Flux 2 - UBL'!$A64:$R322,10,FALSE)=0,"",VLOOKUP($A55,'B2B - Flux 2 - UBL'!$A64:$R322,10,FALSE))</f>
        <v>19.2</v>
      </c>
      <c r="K55" s="19" t="str">
        <f>IF(VLOOKUP($A55,'B2B - Flux 2 - UBL'!$A64:$R322,11,FALSE)=0,"",VLOOKUP($A55,'B2B - Flux 2 - UBL'!$A64:$R322,11,FALSE))</f>
        <v/>
      </c>
      <c r="L55" s="32" t="str">
        <f>IF(VLOOKUP($A55,'B2B - Flux 2 - UBL'!$A64:$R322,12,FALSE)=0,"",VLOOKUP($A55,'B2B - Flux 2 - UBL'!$A64:$R322,12,FALSE))</f>
        <v/>
      </c>
      <c r="M55" s="21" t="str">
        <f>IF(VLOOKUP($A55,'B2B - Flux 2 - UBL'!$A64:$R322,13,FALSE)=0,"",VLOOKUP($A55,'B2B - Flux 2 - UBL'!$A64:$R322,13,FALSE))</f>
        <v>Somme de tous les montants imposables assujettis à un code et à un taux de type de TVA spécifiques (si le Taux de type de TVA est applicable).</v>
      </c>
      <c r="N55" s="21" t="str">
        <f>IF(VLOOKUP($A55,'B2B - Flux 2 - UBL'!$A64:$R322,14,FALSE)=0,"",VLOOKUP($A55,'B2B - Flux 2 - UBL'!$A64:$R322,14,FALSE))</f>
        <v>Somme du montant net des lignes de facture, moins les remises plus les charges ou frais au niveau du document qui sont assujettis à un code et à un taux de type de TVA spécifiques (si le Taux de type de TVA est applicable).</v>
      </c>
      <c r="O55" s="127" t="s">
        <v>754</v>
      </c>
      <c r="P55" s="16" t="str">
        <f>IF(VLOOKUP($A55,'B2B - Flux 2 - UBL'!$A64:$R322,15,FALSE)=0,"",VLOOKUP($A55,'B2B - Flux 2 - UBL'!$A64:$R322,15,FALSE))</f>
        <v>G1.13
G1.54</v>
      </c>
      <c r="Q55" s="16" t="str">
        <f>IF(VLOOKUP($A55,'B2B - Flux 2 - UBL'!$A64:$R322,16,FALSE)=0,"",VLOOKUP($A55,'B2B - Flux 2 - UBL'!$A64:$R322,16,FALSE))</f>
        <v/>
      </c>
      <c r="R55" s="16" t="str">
        <f>IF(VLOOKUP($A55,'B2B - Flux 2 - UBL'!$A64:$R322,17,FALSE)=0,"",VLOOKUP($A55,'B2B - Flux 2 - UBL'!$A64:$R322,17,FALSE))</f>
        <v>BR-45</v>
      </c>
      <c r="S55" s="21" t="str">
        <f>IF(VLOOKUP($A55,'B2B - Flux 2 - UBL'!$A64:$R322,5,FALSE)=0,"",VLOOKUP($A55,'B2B - Flux 2 - UBL'!$A64:$R322,5,FALSE))</f>
        <v/>
      </c>
    </row>
    <row r="56" spans="1:19" ht="28.5" x14ac:dyDescent="0.25">
      <c r="A56" s="29" t="s">
        <v>196</v>
      </c>
      <c r="B56" s="16" t="str">
        <f xml:space="preserve"> IF(VLOOKUP($A56,'B2B - Flux 2 - UBL'!$A65:$R323,2,FALSE)=0,"",VLOOKUP($A56,'B2B - Flux 2 - UBL'!$A65:$R323,2,FALSE))</f>
        <v>1.1</v>
      </c>
      <c r="C56" s="25"/>
      <c r="D56" s="26" t="str">
        <f>IF(VLOOKUP($A56,'B2B - Flux 2 - UBL'!$A65:$R323,4,FALSE)=0,"",VLOOKUP($A56,'B2B - Flux 2 - UBL'!$A65:$R323,4,FALSE))</f>
        <v>Montant de la TVA pour chaque type de TVA</v>
      </c>
      <c r="E56" s="26"/>
      <c r="F56" s="27"/>
      <c r="G56" s="95" t="str">
        <f>IF(VLOOKUP($A56,'B2B - Flux 2 - UBL'!$A65:$R323,7,FALSE)=0,"",VLOOKUP($A56,'B2B - Flux 2 - UBL'!$A65:$R323,7,FALSE))</f>
        <v>/Invoice
/CreditNote</v>
      </c>
      <c r="H56" s="89" t="str">
        <f>IF(VLOOKUP($A56,'B2B - Flux 2 - UBL'!$A65:$R323,8,FALSE)=0,"",VLOOKUP($A56,'B2B - Flux 2 - UBL'!$A65:$R323,8,FALSE))</f>
        <v>/cac:TaxTotal/cac:TaxSubtotal/cbc:TaxAmount</v>
      </c>
      <c r="I56" s="16" t="str">
        <f>IF(VLOOKUP($A56,'B2B - Flux 2 - UBL'!$A65:$R323,9,FALSE)=0,"",VLOOKUP($A56,'B2B - Flux 2 - UBL'!$A65:$R323,9,FALSE))</f>
        <v>MONTANT</v>
      </c>
      <c r="J56" s="22">
        <f>IF(VLOOKUP($A56,'B2B - Flux 2 - UBL'!$A65:$R323,10,FALSE)=0,"",VLOOKUP($A56,'B2B - Flux 2 - UBL'!$A65:$R323,10,FALSE))</f>
        <v>19.2</v>
      </c>
      <c r="K56" s="19" t="str">
        <f>IF(VLOOKUP($A56,'B2B - Flux 2 - UBL'!$A65:$R323,11,FALSE)=0,"",VLOOKUP($A56,'B2B - Flux 2 - UBL'!$A65:$R323,11,FALSE))</f>
        <v/>
      </c>
      <c r="L56" s="32" t="str">
        <f>IF(VLOOKUP($A56,'B2B - Flux 2 - UBL'!$A65:$R323,12,FALSE)=0,"",VLOOKUP($A56,'B2B - Flux 2 - UBL'!$A65:$R323,12,FALSE))</f>
        <v/>
      </c>
      <c r="M56" s="21" t="str">
        <f>IF(VLOOKUP($A56,'B2B - Flux 2 - UBL'!$A65:$R323,13,FALSE)=0,"",VLOOKUP($A56,'B2B - Flux 2 - UBL'!$A65:$R323,13,FALSE))</f>
        <v>Montant total de la TVA pour un type donné de TVA.</v>
      </c>
      <c r="N56" s="21" t="str">
        <f>IF(VLOOKUP($A56,'B2B - Flux 2 - UBL'!$A65:$R323,14,FALSE)=0,"",VLOOKUP($A56,'B2B - Flux 2 - UBL'!$A65:$R323,14,FALSE))</f>
        <v>S'obtient en multipliant la Base d'imposition du type de TVA par le Taux de type de TVA du type correspondant.</v>
      </c>
      <c r="O56" s="127" t="s">
        <v>754</v>
      </c>
      <c r="P56" s="16" t="str">
        <f>IF(VLOOKUP($A56,'B2B - Flux 2 - UBL'!$A65:$R323,15,FALSE)=0,"",VLOOKUP($A56,'B2B - Flux 2 - UBL'!$A65:$R323,15,FALSE))</f>
        <v>G1.13
G1.53</v>
      </c>
      <c r="Q56" s="16" t="str">
        <f>IF(VLOOKUP($A56,'B2B - Flux 2 - UBL'!$A65:$R323,16,FALSE)=0,"",VLOOKUP($A56,'B2B - Flux 2 - UBL'!$A65:$R323,16,FALSE))</f>
        <v/>
      </c>
      <c r="R56" s="16" t="str">
        <f>IF(VLOOKUP($A56,'B2B - Flux 2 - UBL'!$A65:$R323,17,FALSE)=0,"",VLOOKUP($A56,'B2B - Flux 2 - UBL'!$A65:$R323,17,FALSE))</f>
        <v>BR-46
BR-CO-17</v>
      </c>
      <c r="S56" s="21" t="str">
        <f>IF(VLOOKUP($A56,'B2B - Flux 2 - UBL'!$A65:$R323,5,FALSE)=0,"",VLOOKUP($A56,'B2B - Flux 2 - UBL'!$A65:$R323,5,FALSE))</f>
        <v/>
      </c>
    </row>
    <row r="57" spans="1:19" ht="142.5" x14ac:dyDescent="0.25">
      <c r="A57" s="29" t="s">
        <v>199</v>
      </c>
      <c r="B57" s="16" t="str">
        <f xml:space="preserve"> IF(VLOOKUP($A57,'B2B - Flux 2 - UBL'!$A66:$R324,2,FALSE)=0,"",VLOOKUP($A57,'B2B - Flux 2 - UBL'!$A66:$R324,2,FALSE))</f>
        <v>1.1</v>
      </c>
      <c r="C57" s="25"/>
      <c r="D57" s="26" t="str">
        <f>IF(VLOOKUP($A57,'B2B - Flux 2 - UBL'!$A66:$R324,4,FALSE)=0,"",VLOOKUP($A57,'B2B - Flux 2 - UBL'!$A66:$R324,4,FALSE))</f>
        <v>Code de type de TVA</v>
      </c>
      <c r="E57" s="26"/>
      <c r="F57" s="27"/>
      <c r="G57" s="95" t="str">
        <f>IF(VLOOKUP($A57,'B2B - Flux 2 - UBL'!$A66:$R324,7,FALSE)=0,"",VLOOKUP($A57,'B2B - Flux 2 - UBL'!$A66:$R324,7,FALSE))</f>
        <v>/Invoice
/CreditNote</v>
      </c>
      <c r="H57" s="89" t="str">
        <f>IF(VLOOKUP($A57,'B2B - Flux 2 - UBL'!$A66:$R324,8,FALSE)=0,"",VLOOKUP($A57,'B2B - Flux 2 - UBL'!$A66:$R324,8,FALSE))</f>
        <v>/cac:TaxTotal/cac:TaxSubtotal/cac:TaxCategory/cbc:ID</v>
      </c>
      <c r="I57" s="23" t="str">
        <f>IF(VLOOKUP($A57,'B2B - Flux 2 - UBL'!$A66:$R324,9,FALSE)=0,"",VLOOKUP($A57,'B2B - Flux 2 - UBL'!$A66:$R324,9,FALSE))</f>
        <v>CODE</v>
      </c>
      <c r="J57" s="22">
        <f>IF(VLOOKUP($A57,'B2B - Flux 2 - UBL'!$A66:$R324,10,FALSE)=0,"",VLOOKUP($A57,'B2B - Flux 2 - UBL'!$A66:$R324,10,FALSE))</f>
        <v>2</v>
      </c>
      <c r="K57" s="88" t="str">
        <f>IF(VLOOKUP($A57,'B2B - Flux 2 - UBL'!$A66:$R324,11,FALSE)=0,"",VLOOKUP($A57,'B2B - Flux 2 - UBL'!$A66:$R324,11,FALSE))</f>
        <v>UNTDID 5305</v>
      </c>
      <c r="L57" s="32" t="str">
        <f>IF(VLOOKUP($A57,'B2B - Flux 2 - UBL'!$A66:$R324,12,FALSE)=0,"",VLOOKUP($A57,'B2B - Flux 2 - UBL'!$A66:$R324,12,FALSE))</f>
        <v/>
      </c>
      <c r="M57" s="21" t="str">
        <f>IF(VLOOKUP($A57,'B2B - Flux 2 - UBL'!$A66:$R324,13,FALSE)=0,"",VLOOKUP($A57,'B2B - Flux 2 - UBL'!$A66:$R324,13,FALSE))</f>
        <v>Identification codée d’un type de TVA.</v>
      </c>
      <c r="N57" s="21" t="str">
        <f>IF(VLOOKUP($A57,'B2B - Flux 2 - UBL'!$A66:$R324,14,FALSE)=0,"",VLOOKUP($A57,'B2B - Flux 2 - UBL'!$A66:$R324,14,FALSE))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57" s="127" t="s">
        <v>754</v>
      </c>
      <c r="P57" s="16" t="str">
        <f>IF(VLOOKUP($A57,'B2B - Flux 2 - UBL'!$A66:$R324,15,FALSE)=0,"",VLOOKUP($A57,'B2B - Flux 2 - UBL'!$A66:$R324,15,FALSE))</f>
        <v>G2.31</v>
      </c>
      <c r="Q57" s="16" t="str">
        <f>IF(VLOOKUP($A57,'B2B - Flux 2 - UBL'!$A66:$R324,16,FALSE)=0,"",VLOOKUP($A57,'B2B - Flux 2 - UBL'!$A66:$R324,16,FALSE))</f>
        <v/>
      </c>
      <c r="R57" s="16" t="str">
        <f>IF(VLOOKUP($A57,'B2B - Flux 2 - UBL'!$A66:$R324,17,FALSE)=0,"",VLOOKUP($A57,'B2B - Flux 2 - UBL'!$A66:$R324,17,FALSE))</f>
        <v>BR-47</v>
      </c>
      <c r="S57" s="21" t="str">
        <f>IF(VLOOKUP($A57,'B2B - Flux 2 - UBL'!$A66:$R324,5,FALSE)=0,"",VLOOKUP($A57,'B2B - Flux 2 - UBL'!$A66:$R324,5,FALSE))</f>
        <v/>
      </c>
    </row>
    <row r="58" spans="1:19" ht="28.5" x14ac:dyDescent="0.25">
      <c r="A58" s="29" t="s">
        <v>201</v>
      </c>
      <c r="B58" s="16" t="str">
        <f xml:space="preserve"> IF(VLOOKUP($A58,'B2B - Flux 2 - UBL'!$A67:$R325,2,FALSE)=0,"",VLOOKUP($A58,'B2B - Flux 2 - UBL'!$A67:$R325,2,FALSE))</f>
        <v>0.1</v>
      </c>
      <c r="C58" s="25"/>
      <c r="D58" s="26" t="str">
        <f>IF(VLOOKUP($A58,'B2B - Flux 2 - UBL'!$A67:$R325,4,FALSE)=0,"",VLOOKUP($A58,'B2B - Flux 2 - UBL'!$A67:$R325,4,FALSE))</f>
        <v>Taux de type de TVA</v>
      </c>
      <c r="E58" s="31"/>
      <c r="F58" s="27"/>
      <c r="G58" s="95" t="str">
        <f>IF(VLOOKUP($A58,'B2B - Flux 2 - UBL'!$A67:$R325,7,FALSE)=0,"",VLOOKUP($A58,'B2B - Flux 2 - UBL'!$A67:$R325,7,FALSE))</f>
        <v>/Invoice
/CreditNote</v>
      </c>
      <c r="H58" s="89" t="str">
        <f>IF(VLOOKUP($A58,'B2B - Flux 2 - UBL'!$A67:$R325,8,FALSE)=0,"",VLOOKUP($A58,'B2B - Flux 2 - UBL'!$A67:$R325,8,FALSE))</f>
        <v>/cac:TaxTotal/cac:TaxSubtotal/cac:TaxCategory/cbc:Percent</v>
      </c>
      <c r="I58" s="23" t="str">
        <f>IF(VLOOKUP($A58,'B2B - Flux 2 - UBL'!$A67:$R325,9,FALSE)=0,"",VLOOKUP($A58,'B2B - Flux 2 - UBL'!$A67:$R325,9,FALSE))</f>
        <v>POURCENTAGE</v>
      </c>
      <c r="J58" s="22" t="str">
        <f>IF(VLOOKUP($A58,'B2B - Flux 2 - UBL'!$A67:$R325,10,FALSE)=0,"",VLOOKUP($A58,'B2B - Flux 2 - UBL'!$A67:$R325,10,FALSE))</f>
        <v/>
      </c>
      <c r="K58" s="19" t="str">
        <f>IF(VLOOKUP($A58,'B2B - Flux 2 - UBL'!$A67:$R325,11,FALSE)=0,"",VLOOKUP($A58,'B2B - Flux 2 - UBL'!$A67:$R325,11,FALSE))</f>
        <v/>
      </c>
      <c r="L58" s="21" t="str">
        <f>IF(VLOOKUP($A58,'B2B - Flux 2 - UBL'!$A67:$R325,12,FALSE)=0,"",VLOOKUP($A58,'B2B - Flux 2 - UBL'!$A67:$R325,12,FALSE))</f>
        <v/>
      </c>
      <c r="M58" s="21" t="str">
        <f>IF(VLOOKUP($A58,'B2B - Flux 2 - UBL'!$A67:$R325,13,FALSE)=0,"",VLOOKUP($A58,'B2B - Flux 2 - UBL'!$A67:$R325,13,FALSE))</f>
        <v>Taux de TVA, exprimé sous forme de pourcentage, applicable au type de TVA correspondant.</v>
      </c>
      <c r="N58" s="21" t="str">
        <f>IF(VLOOKUP($A58,'B2B - Flux 2 - UBL'!$A67:$R325,14,FALSE)=0,"",VLOOKUP($A58,'B2B - Flux 2 - UBL'!$A67:$R325,14,FALSE))</f>
        <v>Le Code de type de TVA et le Taux de type de TVA doivent être cohérents.</v>
      </c>
      <c r="O58" s="127" t="s">
        <v>754</v>
      </c>
      <c r="P58" s="16" t="str">
        <f>IF(VLOOKUP($A58,'B2B - Flux 2 - UBL'!$A67:$R325,15,FALSE)=0,"",VLOOKUP($A58,'B2B - Flux 2 - UBL'!$A67:$R325,15,FALSE))</f>
        <v>G1.24
G6.08</v>
      </c>
      <c r="Q58" s="16" t="str">
        <f>IF(VLOOKUP($A58,'B2B - Flux 2 - UBL'!$A67:$R325,16,FALSE)=0,"",VLOOKUP($A58,'B2B - Flux 2 - UBL'!$A67:$R325,16,FALSE))</f>
        <v/>
      </c>
      <c r="R58" s="16" t="str">
        <f>IF(VLOOKUP($A58,'B2B - Flux 2 - UBL'!$A67:$R325,17,FALSE)=0,"",VLOOKUP($A58,'B2B - Flux 2 - UBL'!$A67:$R325,17,FALSE))</f>
        <v>BR-48</v>
      </c>
      <c r="S58" s="21" t="str">
        <f>IF(VLOOKUP($A58,'B2B - Flux 2 - UBL'!$A67:$R325,5,FALSE)=0,"",VLOOKUP($A58,'B2B - Flux 2 - UBL'!$A67:$R325,5,FALSE))</f>
        <v/>
      </c>
    </row>
    <row r="59" spans="1:19" ht="28.5" x14ac:dyDescent="0.25">
      <c r="A59" s="29" t="s">
        <v>205</v>
      </c>
      <c r="B59" s="16" t="str">
        <f xml:space="preserve"> IF(VLOOKUP($A59,'B2B - Flux 2 - UBL'!$A68:$R326,2,FALSE)=0,"",VLOOKUP($A59,'B2B - Flux 2 - UBL'!$A68:$R326,2,FALSE))</f>
        <v>0.1</v>
      </c>
      <c r="C59" s="25"/>
      <c r="D59" s="26" t="str">
        <f>IF(VLOOKUP($A59,'B2B - Flux 2 - UBL'!$A68:$R326,4,FALSE)=0,"",VLOOKUP($A59,'B2B - Flux 2 - UBL'!$A68:$R326,4,FALSE))</f>
        <v>Motif d'exonération de la TVA</v>
      </c>
      <c r="E59" s="26"/>
      <c r="F59" s="27"/>
      <c r="G59" s="95" t="str">
        <f>IF(VLOOKUP($A59,'B2B - Flux 2 - UBL'!$A68:$R326,7,FALSE)=0,"",VLOOKUP($A59,'B2B - Flux 2 - UBL'!$A68:$R326,7,FALSE))</f>
        <v>/Invoice
/CreditNote</v>
      </c>
      <c r="H59" s="89" t="str">
        <f>IF(VLOOKUP($A59,'B2B - Flux 2 - UBL'!$A68:$R326,8,FALSE)=0,"",VLOOKUP($A59,'B2B - Flux 2 - UBL'!$A68:$R326,8,FALSE))</f>
        <v>/cac:TaxTotal/cac:TaxSubtotal/cac:TaxCategory/cbc:TaxExemptionReason</v>
      </c>
      <c r="I59" s="23" t="str">
        <f>IF(VLOOKUP($A59,'B2B - Flux 2 - UBL'!$A68:$R326,9,FALSE)=0,"",VLOOKUP($A59,'B2B - Flux 2 - UBL'!$A68:$R326,9,FALSE))</f>
        <v>TEXTE</v>
      </c>
      <c r="J59" s="22">
        <f>IF(VLOOKUP($A59,'B2B - Flux 2 - UBL'!$A68:$R326,10,FALSE)=0,"",VLOOKUP($A59,'B2B - Flux 2 - UBL'!$A68:$R326,10,FALSE))</f>
        <v>1024</v>
      </c>
      <c r="K59" s="19" t="str">
        <f>IF(VLOOKUP($A59,'B2B - Flux 2 - UBL'!$A68:$R326,11,FALSE)=0,"",VLOOKUP($A59,'B2B - Flux 2 - UBL'!$A68:$R326,11,FALSE))</f>
        <v/>
      </c>
      <c r="L59" s="49" t="str">
        <f>IF(VLOOKUP($A59,'B2B - Flux 2 - UBL'!$A68:$R326,12,FALSE)=0,"",VLOOKUP($A59,'B2B - Flux 2 - UBL'!$A68:$R326,12,FALSE))</f>
        <v/>
      </c>
      <c r="M59" s="21" t="str">
        <f>IF(VLOOKUP($A59,'B2B - Flux 2 - UBL'!$A68:$R326,13,FALSE)=0,"",VLOOKUP($A59,'B2B - Flux 2 - UBL'!$A68:$R326,13,FALSE))</f>
        <v>Énoncé expliquant pourquoi un montant est exonéré de TVA.</v>
      </c>
      <c r="N59" s="21" t="str">
        <f>IF(VLOOKUP($A59,'B2B - Flux 2 - UBL'!$A68:$R326,14,FALSE)=0,"",VLOOKUP($A59,'B2B - Flux 2 - UBL'!$A68:$R326,14,FALSE))</f>
        <v>Articles 226 items 11 to 15 Directive 2006/112/EN</v>
      </c>
      <c r="O59" s="127" t="s">
        <v>754</v>
      </c>
      <c r="P59" s="16" t="str">
        <f>IF(VLOOKUP($A59,'B2B - Flux 2 - UBL'!$A68:$R326,15,FALSE)=0,"",VLOOKUP($A59,'B2B - Flux 2 - UBL'!$A68:$R326,15,FALSE))</f>
        <v>P1.08
G1.40</v>
      </c>
      <c r="Q59" s="16" t="str">
        <f>IF(VLOOKUP($A59,'B2B - Flux 2 - UBL'!$A68:$R326,16,FALSE)=0,"",VLOOKUP($A59,'B2B - Flux 2 - UBL'!$A68:$R326,16,FALSE))</f>
        <v/>
      </c>
      <c r="R59" s="16" t="str">
        <f>IF(VLOOKUP($A59,'B2B - Flux 2 - UBL'!$A68:$R326,17,FALSE)=0,"",VLOOKUP($A59,'B2B - Flux 2 - UBL'!$A68:$R326,17,FALSE))</f>
        <v/>
      </c>
      <c r="S59" s="21" t="str">
        <f>IF(VLOOKUP($A59,'B2B - Flux 2 - UBL'!$A68:$R326,5,FALSE)=0,"",VLOOKUP($A59,'B2B - Flux 2 - UBL'!$A68:$R326,5,FALSE))</f>
        <v/>
      </c>
    </row>
    <row r="60" spans="1:19" ht="28.5" x14ac:dyDescent="0.25">
      <c r="A60" s="29" t="s">
        <v>207</v>
      </c>
      <c r="B60" s="16" t="str">
        <f xml:space="preserve"> IF(VLOOKUP($A60,'B2B - Flux 2 - UBL'!$A69:$R327,2,FALSE)=0,"",VLOOKUP($A60,'B2B - Flux 2 - UBL'!$A69:$R327,2,FALSE))</f>
        <v>0.1</v>
      </c>
      <c r="C60" s="25"/>
      <c r="D60" s="26" t="str">
        <f>IF(VLOOKUP($A60,'B2B - Flux 2 - UBL'!$A69:$R327,4,FALSE)=0,"",VLOOKUP($A60,'B2B - Flux 2 - UBL'!$A69:$R327,4,FALSE))</f>
        <v>Code de motif d'exonération de la TVA</v>
      </c>
      <c r="E60" s="26"/>
      <c r="F60" s="27"/>
      <c r="G60" s="95" t="str">
        <f>IF(VLOOKUP($A60,'B2B - Flux 2 - UBL'!$A69:$R327,7,FALSE)=0,"",VLOOKUP($A60,'B2B - Flux 2 - UBL'!$A69:$R327,7,FALSE))</f>
        <v>/Invoice
/CreditNote</v>
      </c>
      <c r="H60" s="89" t="str">
        <f>IF(VLOOKUP($A60,'B2B - Flux 2 - UBL'!$A69:$R327,8,FALSE)=0,"",VLOOKUP($A60,'B2B - Flux 2 - UBL'!$A69:$R327,8,FALSE))</f>
        <v>/cac:TaxTotal/cac:TaxSubtotal/cac:TaxCategory/cbc:TaxExemptionReasonCode</v>
      </c>
      <c r="I60" s="23" t="str">
        <f>IF(VLOOKUP($A60,'B2B - Flux 2 - UBL'!$A69:$R327,9,FALSE)=0,"",VLOOKUP($A60,'B2B - Flux 2 - UBL'!$A69:$R327,9,FALSE))</f>
        <v>CODE</v>
      </c>
      <c r="J60" s="22">
        <f>IF(VLOOKUP($A60,'B2B - Flux 2 - UBL'!$A69:$R327,10,FALSE)=0,"",VLOOKUP($A60,'B2B - Flux 2 - UBL'!$A69:$R327,10,FALSE))</f>
        <v>30</v>
      </c>
      <c r="K60" s="22" t="str">
        <f>IF(VLOOKUP($A60,'B2B - Flux 2 - UBL'!$A69:$R327,11,FALSE)=0,"",VLOOKUP($A60,'B2B - Flux 2 - UBL'!$A69:$R327,11,FALSE))</f>
        <v>EN16931 Codelists</v>
      </c>
      <c r="L60" s="32" t="str">
        <f>IF(VLOOKUP($A60,'B2B - Flux 2 - UBL'!$A69:$R327,12,FALSE)=0,"",VLOOKUP($A60,'B2B - Flux 2 - UBL'!$A69:$R327,12,FALSE))</f>
        <v/>
      </c>
      <c r="M60" s="21" t="str">
        <f>IF(VLOOKUP($A60,'B2B - Flux 2 - UBL'!$A69:$R327,13,FALSE)=0,"",VLOOKUP($A60,'B2B - Flux 2 - UBL'!$A69:$R327,13,FALSE))</f>
        <v>Code expliquant pourquoi un montant est exonéré de TVA.</v>
      </c>
      <c r="N60" s="21" t="str">
        <f>IF(VLOOKUP($A60,'B2B - Flux 2 - UBL'!$A69:$R327,14,FALSE)=0,"",VLOOKUP($A60,'B2B - Flux 2 - UBL'!$A69:$R327,14,FALSE))</f>
        <v>Liste de codes issue et maintenue par le CEF</v>
      </c>
      <c r="O60" s="127" t="s">
        <v>754</v>
      </c>
      <c r="P60" s="16" t="str">
        <f>IF(VLOOKUP($A60,'B2B - Flux 2 - UBL'!$A69:$R327,15,FALSE)=0,"",VLOOKUP($A60,'B2B - Flux 2 - UBL'!$A69:$R327,15,FALSE))</f>
        <v>G1.40</v>
      </c>
      <c r="Q60" s="16" t="str">
        <f>IF(VLOOKUP($A60,'B2B - Flux 2 - UBL'!$A69:$R327,16,FALSE)=0,"",VLOOKUP($A60,'B2B - Flux 2 - UBL'!$A69:$R327,16,FALSE))</f>
        <v/>
      </c>
      <c r="R60" s="16" t="str">
        <f>IF(VLOOKUP($A60,'B2B - Flux 2 - UBL'!$A69:$R327,17,FALSE)=0,"",VLOOKUP($A60,'B2B - Flux 2 - UBL'!$A69:$R327,17,FALSE))</f>
        <v/>
      </c>
      <c r="S60" s="21" t="str">
        <f>IF(VLOOKUP($A60,'B2B - Flux 2 - UBL'!$A69:$R327,5,FALSE)=0,"",VLOOKUP($A60,'B2B - Flux 2 - UBL'!$A69:$R327,5,FALSE))</f>
        <v/>
      </c>
    </row>
    <row r="61" spans="1:19" ht="28.5" x14ac:dyDescent="0.25">
      <c r="A61" s="17" t="s">
        <v>209</v>
      </c>
      <c r="B61" s="16" t="str">
        <f xml:space="preserve"> IF(VLOOKUP($A61,'B2B - Flux 2 - UBL'!$A70:$R328,2,FALSE)=0,"",VLOOKUP($A61,'B2B - Flux 2 - UBL'!$A70:$R328,2,FALSE))</f>
        <v>1.n</v>
      </c>
      <c r="C61" s="24" t="str">
        <f xml:space="preserve"> IF(VLOOKUP($A61,'B2B - Flux 2 - UBL'!$A70:$R328,2,FALSE)=0,"",VLOOKUP($A61,'B2B - Flux 2 - UBL'!$A70:$R328,3,FALSE))</f>
        <v>LIGNE DE FACTURE</v>
      </c>
      <c r="D61" s="50"/>
      <c r="E61" s="50"/>
      <c r="F61" s="50"/>
      <c r="G61" s="95" t="str">
        <f>IF(VLOOKUP($A61,'B2B - Flux 2 - UBL'!$A70:$R328,7,FALSE)=0,"",VLOOKUP($A61,'B2B - Flux 2 - UBL'!$A70:$R328,7,FALSE))</f>
        <v>/Invoice
/CreditNote</v>
      </c>
      <c r="H61" s="95" t="str">
        <f>IF(VLOOKUP($A61,'B2B - Flux 2 - UBL'!$A70:$R328,8,FALSE)=0,"",VLOOKUP($A61,'B2B - Flux 2 - UBL'!$A70:$R328,8,FALSE))</f>
        <v>/cac:InvoiceLine
/cac:CreditNoteLine</v>
      </c>
      <c r="I61" s="140" t="str">
        <f>IF(VLOOKUP($A61,'B2B - Flux 2 - UBL'!$A70:$R328,9,FALSE)=0,"",VLOOKUP($A61,'B2B - Flux 2 - UBL'!$A70:$R328,9,FALSE))</f>
        <v/>
      </c>
      <c r="J61" s="109" t="str">
        <f>IF(VLOOKUP($A61,'B2B - Flux 2 - UBL'!$A70:$R328,10,FALSE)=0,"",VLOOKUP($A61,'B2B - Flux 2 - UBL'!$A70:$R328,10,FALSE))</f>
        <v/>
      </c>
      <c r="K61" s="136" t="str">
        <f>IF(VLOOKUP($A61,'B2B - Flux 2 - UBL'!$A70:$R328,11,FALSE)=0,"",VLOOKUP($A61,'B2B - Flux 2 - UBL'!$A70:$R328,11,FALSE))</f>
        <v/>
      </c>
      <c r="L61" s="109" t="str">
        <f>IF(VLOOKUP($A61,'B2B - Flux 2 - UBL'!$A70:$R328,12,FALSE)=0,"",VLOOKUP($A61,'B2B - Flux 2 - UBL'!$A70:$R328,12,FALSE))</f>
        <v/>
      </c>
      <c r="M61" s="122" t="str">
        <f>IF(VLOOKUP($A61,'B2B - Flux 2 - UBL'!$A70:$R328,13,FALSE)=0,"",VLOOKUP($A61,'B2B - Flux 2 - UBL'!$A70:$R328,13,FALSE))</f>
        <v>Groupe de termes métiers fournissant des informations sur des lignes de Facture individuelles.</v>
      </c>
      <c r="N61" s="132" t="str">
        <f>IF(VLOOKUP($A61,'B2B - Flux 2 - UBL'!$A70:$R328,14,FALSE)=0,"",VLOOKUP($A61,'B2B - Flux 2 - UBL'!$A70:$R328,14,FALSE))</f>
        <v/>
      </c>
      <c r="O61" s="133" t="s">
        <v>755</v>
      </c>
      <c r="P61" s="134" t="str">
        <f>IF(VLOOKUP($A61,'B2B - Flux 2 - UBL'!$A70:$R328,15,FALSE)=0,"",VLOOKUP($A61,'B2B - Flux 2 - UBL'!$A70:$R328,15,FALSE))</f>
        <v>G6.01</v>
      </c>
      <c r="Q61" s="134" t="str">
        <f>IF(VLOOKUP($A61,'B2B - Flux 2 - UBL'!$A70:$R328,16,FALSE)=0,"",VLOOKUP($A61,'B2B - Flux 2 - UBL'!$A70:$R328,16,FALSE))</f>
        <v/>
      </c>
      <c r="R61" s="134" t="str">
        <f>IF(VLOOKUP($A61,'B2B - Flux 2 - UBL'!$A70:$R328,17,FALSE)=0,"",VLOOKUP($A61,'B2B - Flux 2 - UBL'!$A70:$R328,17,FALSE))</f>
        <v>BR-16</v>
      </c>
      <c r="S61" s="109" t="str">
        <f>IF(VLOOKUP($A61,'B2B - Flux 2 - UBL'!$A70:$R328,5,FALSE)=0,"",VLOOKUP($A61,'B2B - Flux 2 - UBL'!$A70:$R328,5,FALSE))</f>
        <v/>
      </c>
    </row>
    <row r="62" spans="1:19" ht="28.5" x14ac:dyDescent="0.25">
      <c r="A62" s="29" t="s">
        <v>412</v>
      </c>
      <c r="B62" s="16" t="str">
        <f xml:space="preserve"> IF(VLOOKUP($A62,'B2B - Flux 2 - UBL'!$A71:$R329,2,FALSE)=0,"",VLOOKUP($A62,'B2B - Flux 2 - UBL'!$A71:$R329,2,FALSE))</f>
        <v>1.1</v>
      </c>
      <c r="C62" s="76"/>
      <c r="D62" s="26" t="str">
        <f>IF(VLOOKUP($A62,'B2B - Flux 2 - UBL'!$A71:$R329,4,FALSE)=0,"",VLOOKUP($A62,'B2B - Flux 2 - UBL'!$A71:$R329,4,FALSE))</f>
        <v>Identifiant de ligne de facture</v>
      </c>
      <c r="E62" s="31"/>
      <c r="F62" s="27"/>
      <c r="G62" s="95" t="str">
        <f>IF(VLOOKUP($A62,'B2B - Flux 2 - UBL'!$A71:$R329,7,FALSE)=0,"",VLOOKUP($A62,'B2B - Flux 2 - UBL'!$A71:$R329,7,FALSE))</f>
        <v>/Invoice
/CreditNote</v>
      </c>
      <c r="H62" s="95" t="str">
        <f>IF(VLOOKUP($A62,'B2B - Flux 2 - UBL'!$A71:$R329,8,FALSE)=0,"",VLOOKUP($A62,'B2B - Flux 2 - UBL'!$A71:$R329,8,FALSE))</f>
        <v>/cac:InvoiceLine/cbc:ID
/cac:CreditNoteLine/cbc:ID</v>
      </c>
      <c r="I62" s="23" t="str">
        <f>IF(VLOOKUP($A62,'B2B - Flux 2 - UBL'!$A71:$R329,9,FALSE)=0,"",VLOOKUP($A62,'B2B - Flux 2 - UBL'!$A71:$R329,9,FALSE))</f>
        <v>IDENTIFIANT</v>
      </c>
      <c r="J62" s="22" t="str">
        <f>IF(VLOOKUP($A62,'B2B - Flux 2 - UBL'!$A71:$R329,10,FALSE)=0,"",VLOOKUP($A62,'B2B - Flux 2 - UBL'!$A71:$R329,10,FALSE))</f>
        <v/>
      </c>
      <c r="K62" s="19" t="str">
        <f>IF(VLOOKUP($A62,'B2B - Flux 2 - UBL'!$A71:$R329,11,FALSE)=0,"",VLOOKUP($A62,'B2B - Flux 2 - UBL'!$A71:$R329,11,FALSE))</f>
        <v/>
      </c>
      <c r="L62" s="49" t="str">
        <f>IF(VLOOKUP($A62,'B2B - Flux 2 - UBL'!$A71:$R329,12,FALSE)=0,"",VLOOKUP($A62,'B2B - Flux 2 - UBL'!$A71:$R329,12,FALSE))</f>
        <v/>
      </c>
      <c r="M62" s="21" t="str">
        <f>IF(VLOOKUP($A62,'B2B - Flux 2 - UBL'!$A71:$R329,13,FALSE)=0,"",VLOOKUP($A62,'B2B - Flux 2 - UBL'!$A71:$R329,13,FALSE))</f>
        <v>Identifiant unique d'une ligne au sein de la Facture.</v>
      </c>
      <c r="N62" s="21" t="str">
        <f>IF(VLOOKUP($A62,'B2B - Flux 2 - UBL'!$A71:$R329,14,FALSE)=0,"",VLOOKUP($A62,'B2B - Flux 2 - UBL'!$A71:$R329,14,FALSE))</f>
        <v/>
      </c>
      <c r="O62" s="127" t="s">
        <v>755</v>
      </c>
      <c r="P62" s="16" t="str">
        <f>IF(VLOOKUP($A62,'B2B - Flux 2 - UBL'!$A71:$R329,15,FALSE)=0,"",VLOOKUP($A62,'B2B - Flux 2 - UBL'!$A71:$R329,15,FALSE))</f>
        <v>G1.62</v>
      </c>
      <c r="Q62" s="16" t="str">
        <f>IF(VLOOKUP($A62,'B2B - Flux 2 - UBL'!$A71:$R329,16,FALSE)=0,"",VLOOKUP($A62,'B2B - Flux 2 - UBL'!$A71:$R329,16,FALSE))</f>
        <v/>
      </c>
      <c r="R62" s="16" t="str">
        <f>IF(VLOOKUP($A62,'B2B - Flux 2 - UBL'!$A71:$R329,17,FALSE)=0,"",VLOOKUP($A62,'B2B - Flux 2 - UBL'!$A71:$R329,17,FALSE))</f>
        <v>BR-21</v>
      </c>
      <c r="S62" s="21" t="str">
        <f>IF(VLOOKUP($A62,'B2B - Flux 2 - UBL'!$A71:$R329,5,FALSE)=0,"",VLOOKUP($A62,'B2B - Flux 2 - UBL'!$A71:$R329,5,FALSE))</f>
        <v/>
      </c>
    </row>
    <row r="63" spans="1:19" ht="28.5" x14ac:dyDescent="0.25">
      <c r="A63" s="29" t="s">
        <v>211</v>
      </c>
      <c r="B63" s="110" t="str">
        <f xml:space="preserve"> IF(VLOOKUP($A63,'B2B - Flux 2 - UBL'!$A72:$R330,2,FALSE)=0,"",VLOOKUP($A63,'B2B - Flux 2 - UBL'!$A72:$R330,2,FALSE))</f>
        <v>0.n</v>
      </c>
      <c r="C63" s="51"/>
      <c r="D63" s="26" t="str">
        <f>IF(VLOOKUP($A63,'B2B - Flux 2 - UBL'!$A72:$R330,4,FALSE)=0,"",VLOOKUP($A63,'B2B - Flux 2 - UBL'!$A72:$R330,4,FALSE))</f>
        <v>Note de ligne de facture</v>
      </c>
      <c r="E63" s="31"/>
      <c r="F63" s="27"/>
      <c r="G63" s="95" t="str">
        <f>IF(VLOOKUP($A63,'B2B - Flux 2 - UBL'!$A72:$R330,7,FALSE)=0,"",VLOOKUP($A63,'B2B - Flux 2 - UBL'!$A72:$R330,7,FALSE))</f>
        <v>/Invoice
/CreditNote</v>
      </c>
      <c r="H63" s="95" t="str">
        <f>IF(VLOOKUP($A63,'B2B - Flux 2 - UBL'!$A72:$R330,8,FALSE)=0,"",VLOOKUP($A63,'B2B - Flux 2 - UBL'!$A72:$R330,8,FALSE))</f>
        <v>/cac:InvoiceLine/cbc:Note
/cac:CreditNoteLine/cbc:Note</v>
      </c>
      <c r="I63" s="23" t="str">
        <f>IF(VLOOKUP($A63,'B2B - Flux 2 - UBL'!$A72:$R330,9,FALSE)=0,"",VLOOKUP($A63,'B2B - Flux 2 - UBL'!$A72:$R330,9,FALSE))</f>
        <v>TEXTE</v>
      </c>
      <c r="J63" s="22">
        <f>IF(VLOOKUP($A63,'B2B - Flux 2 - UBL'!$A72:$R330,10,FALSE)=0,"",VLOOKUP($A63,'B2B - Flux 2 - UBL'!$A72:$R330,10,FALSE))</f>
        <v>1024</v>
      </c>
      <c r="K63" s="19" t="str">
        <f>IF(VLOOKUP($A63,'B2B - Flux 2 - UBL'!$A72:$R330,11,FALSE)=0,"",VLOOKUP($A63,'B2B - Flux 2 - UBL'!$A72:$R330,11,FALSE))</f>
        <v/>
      </c>
      <c r="L63" s="49" t="str">
        <f>IF(VLOOKUP($A63,'B2B - Flux 2 - UBL'!$A72:$R330,12,FALSE)=0,"",VLOOKUP($A63,'B2B - Flux 2 - UBL'!$A72:$R330,12,FALSE))</f>
        <v/>
      </c>
      <c r="M63" s="49" t="str">
        <f>IF(VLOOKUP($A63,'B2B - Flux 2 - UBL'!$A72:$R330,13,FALSE)=0,"",VLOOKUP($A63,'B2B - Flux 2 - UBL'!$A72:$R330,13,FALSE))</f>
        <v>Commentaire fournissant des informations non structurées concernant la ligne de Facture.</v>
      </c>
      <c r="N63" s="49" t="str">
        <f>IF(VLOOKUP($A63,'B2B - Flux 2 - UBL'!$A72:$R330,14,FALSE)=0,"",VLOOKUP($A63,'B2B - Flux 2 - UBL'!$A72:$R330,14,FALSE))</f>
        <v/>
      </c>
      <c r="O63" s="127" t="s">
        <v>755</v>
      </c>
      <c r="P63" s="16" t="str">
        <f>IF(VLOOKUP($A63,'B2B - Flux 2 - UBL'!$A72:$R330,15,FALSE)=0,"",VLOOKUP($A63,'B2B - Flux 2 - UBL'!$A72:$R330,15,FALSE))</f>
        <v>G6.06
P1.08</v>
      </c>
      <c r="Q63" s="16" t="str">
        <f>IF(VLOOKUP($A63,'B2B - Flux 2 - UBL'!$A72:$R330,16,FALSE)=0,"",VLOOKUP($A63,'B2B - Flux 2 - UBL'!$A72:$R330,16,FALSE))</f>
        <v/>
      </c>
      <c r="R63" s="16" t="str">
        <f>IF(VLOOKUP($A63,'B2B - Flux 2 - UBL'!$A72:$R330,17,FALSE)=0,"",VLOOKUP($A63,'B2B - Flux 2 - UBL'!$A72:$R330,17,FALSE))</f>
        <v/>
      </c>
      <c r="S63" s="21" t="str">
        <f>IF(VLOOKUP($A63,'B2B - Flux 2 - UBL'!$A72:$R330,5,FALSE)=0,"",VLOOKUP($A63,'B2B - Flux 2 - UBL'!$A72:$R330,5,FALSE))</f>
        <v/>
      </c>
    </row>
    <row r="64" spans="1:19" ht="28.5" x14ac:dyDescent="0.25">
      <c r="A64" s="29" t="s">
        <v>213</v>
      </c>
      <c r="B64" s="16" t="str">
        <f xml:space="preserve"> IF(VLOOKUP($A64,'B2B - Flux 2 - UBL'!$A73:$R331,2,FALSE)=0,"",VLOOKUP($A64,'B2B - Flux 2 - UBL'!$A73:$R331,2,FALSE))</f>
        <v>1.1</v>
      </c>
      <c r="C64" s="51"/>
      <c r="D64" s="26" t="str">
        <f>IF(VLOOKUP($A64,'B2B - Flux 2 - UBL'!$A73:$R331,4,FALSE)=0,"",VLOOKUP($A64,'B2B - Flux 2 - UBL'!$A73:$R331,4,FALSE))</f>
        <v>Quantité facturée</v>
      </c>
      <c r="E64" s="31"/>
      <c r="F64" s="27"/>
      <c r="G64" s="95" t="str">
        <f>IF(VLOOKUP($A64,'B2B - Flux 2 - UBL'!$A73:$R331,7,FALSE)=0,"",VLOOKUP($A64,'B2B - Flux 2 - UBL'!$A73:$R331,7,FALSE))</f>
        <v>/Invoice
/CreditNote</v>
      </c>
      <c r="H64" s="95" t="str">
        <f>IF(VLOOKUP($A64,'B2B - Flux 2 - UBL'!$A73:$R331,8,FALSE)=0,"",VLOOKUP($A64,'B2B - Flux 2 - UBL'!$A73:$R331,8,FALSE))</f>
        <v>/cac:InvoiceLine/cbc:InvoicedQuantity
/cac:CreditNoteLine/cbc:CreditedQuantity</v>
      </c>
      <c r="I64" s="16" t="str">
        <f>IF(VLOOKUP($A64,'B2B - Flux 2 - UBL'!$A73:$R331,9,FALSE)=0,"",VLOOKUP($A64,'B2B - Flux 2 - UBL'!$A73:$R331,9,FALSE))</f>
        <v>QUANTITE</v>
      </c>
      <c r="J64" s="22">
        <f>IF(VLOOKUP($A64,'B2B - Flux 2 - UBL'!$A73:$R331,10,FALSE)=0,"",VLOOKUP($A64,'B2B - Flux 2 - UBL'!$A73:$R331,10,FALSE))</f>
        <v>19.600000000000001</v>
      </c>
      <c r="K64" s="19" t="str">
        <f>IF(VLOOKUP($A64,'B2B - Flux 2 - UBL'!$A73:$R331,11,FALSE)=0,"",VLOOKUP($A64,'B2B - Flux 2 - UBL'!$A73:$R331,11,FALSE))</f>
        <v/>
      </c>
      <c r="L64" s="49" t="str">
        <f>IF(VLOOKUP($A64,'B2B - Flux 2 - UBL'!$A73:$R331,12,FALSE)=0,"",VLOOKUP($A64,'B2B - Flux 2 - UBL'!$A73:$R331,12,FALSE))</f>
        <v/>
      </c>
      <c r="M64" s="21" t="str">
        <f>IF(VLOOKUP($A64,'B2B - Flux 2 - UBL'!$A73:$R331,13,FALSE)=0,"",VLOOKUP($A64,'B2B - Flux 2 - UBL'!$A73:$R331,13,FALSE))</f>
        <v>Quantité d'articles (biens ou services) prise en compte dans la ligne de Facture.</v>
      </c>
      <c r="N64" s="21" t="str">
        <f>IF(VLOOKUP($A64,'B2B - Flux 2 - UBL'!$A73:$R331,14,FALSE)=0,"",VLOOKUP($A64,'B2B - Flux 2 - UBL'!$A73:$R331,14,FALSE))</f>
        <v/>
      </c>
      <c r="O64" s="127" t="s">
        <v>755</v>
      </c>
      <c r="P64" s="16" t="str">
        <f>IF(VLOOKUP($A64,'B2B - Flux 2 - UBL'!$A73:$R331,15,FALSE)=0,"",VLOOKUP($A64,'B2B - Flux 2 - UBL'!$A73:$R331,15,FALSE))</f>
        <v>P1.03
G1.13</v>
      </c>
      <c r="Q64" s="16" t="str">
        <f>IF(VLOOKUP($A64,'B2B - Flux 2 - UBL'!$A73:$R331,16,FALSE)=0,"",VLOOKUP($A64,'B2B - Flux 2 - UBL'!$A73:$R331,16,FALSE))</f>
        <v/>
      </c>
      <c r="R64" s="16" t="str">
        <f>IF(VLOOKUP($A64,'B2B - Flux 2 - UBL'!$A73:$R331,17,FALSE)=0,"",VLOOKUP($A64,'B2B - Flux 2 - UBL'!$A73:$R331,17,FALSE))</f>
        <v>BR-22</v>
      </c>
      <c r="S64" s="21" t="str">
        <f>IF(VLOOKUP($A64,'B2B - Flux 2 - UBL'!$A73:$R331,5,FALSE)=0,"",VLOOKUP($A64,'B2B - Flux 2 - UBL'!$A73:$R331,5,FALSE))</f>
        <v/>
      </c>
    </row>
    <row r="65" spans="1:19" ht="57" x14ac:dyDescent="0.25">
      <c r="A65" s="29" t="s">
        <v>419</v>
      </c>
      <c r="B65" s="16" t="str">
        <f xml:space="preserve"> IF(VLOOKUP($A65,'B2B - Flux 2 - UBL'!$A74:$R332,2,FALSE)=0,"",VLOOKUP($A65,'B2B - Flux 2 - UBL'!$A74:$R332,2,FALSE))</f>
        <v>1.1</v>
      </c>
      <c r="C65" s="51"/>
      <c r="D65" s="26" t="str">
        <f>IF(VLOOKUP($A65,'B2B - Flux 2 - UBL'!$A74:$R332,4,FALSE)=0,"",VLOOKUP($A65,'B2B - Flux 2 - UBL'!$A74:$R332,4,FALSE))</f>
        <v>Code de l'unité de mesure de la quantité facturée</v>
      </c>
      <c r="E65" s="31"/>
      <c r="F65" s="27"/>
      <c r="G65" s="95" t="str">
        <f>IF(VLOOKUP($A65,'B2B - Flux 2 - UBL'!$A74:$R332,7,FALSE)=0,"",VLOOKUP($A65,'B2B - Flux 2 - UBL'!$A74:$R332,7,FALSE))</f>
        <v>/Invoice
/CreditNote</v>
      </c>
      <c r="H65" s="95" t="str">
        <f>IF(VLOOKUP($A65,'B2B - Flux 2 - UBL'!$A74:$R332,8,FALSE)=0,"",VLOOKUP($A65,'B2B - Flux 2 - UBL'!$A74:$R332,8,FALSE))</f>
        <v>/cac:InvoiceLine/cbc:InvoicedQuantity/@unitCode
/cac:CreditNoteLine/cbc:CreditedQuantity/@unitCode</v>
      </c>
      <c r="I65" s="16" t="str">
        <f>IF(VLOOKUP($A65,'B2B - Flux 2 - UBL'!$A74:$R332,9,FALSE)=0,"",VLOOKUP($A65,'B2B - Flux 2 - UBL'!$A74:$R332,9,FALSE))</f>
        <v>CODE</v>
      </c>
      <c r="J65" s="22">
        <f>IF(VLOOKUP($A65,'B2B - Flux 2 - UBL'!$A74:$R332,10,FALSE)=0,"",VLOOKUP($A65,'B2B - Flux 2 - UBL'!$A74:$R332,10,FALSE))</f>
        <v>3</v>
      </c>
      <c r="K65" s="22" t="str">
        <f>IF(VLOOKUP($A65,'B2B - Flux 2 - UBL'!$A74:$R332,11,FALSE)=0,"",VLOOKUP($A65,'B2B - Flux 2 - UBL'!$A74:$R332,11,FALSE))</f>
        <v>EN16931 Codelists</v>
      </c>
      <c r="L65" s="32" t="str">
        <f>IF(VLOOKUP($A65,'B2B - Flux 2 - UBL'!$A74:$R332,12,FALSE)=0,"",VLOOKUP($A65,'B2B - Flux 2 - UBL'!$A74:$R332,12,FALSE))</f>
        <v/>
      </c>
      <c r="M65" s="21" t="str">
        <f>IF(VLOOKUP($A65,'B2B - Flux 2 - UBL'!$A74:$R332,13,FALSE)=0,"",VLOOKUP($A65,'B2B - Flux 2 - UBL'!$A74:$R332,13,FALSE))</f>
        <v>Unité de mesure applicable à la quantité facturée.</v>
      </c>
      <c r="N65" s="21" t="str">
        <f>IF(VLOOKUP($A65,'B2B - Flux 2 - UBL'!$A74:$R332,14,FALSE)=0,"",VLOOKUP($A65,'B2B - Flux 2 - UBL'!$A74:$R332,14,FALSE))</f>
        <v>Il convient que les unités de mesure soient exprimées selon les termes de la Recommandation UN/ECE N ° 20 « Codes des unités de mesure utilisées dans le commerce international » [7], par exemple « KGM » pour kilogramme.</v>
      </c>
      <c r="O65" s="127" t="s">
        <v>755</v>
      </c>
      <c r="P65" s="93" t="str">
        <f>IF(VLOOKUP($A65,'B2B - Flux 2 - UBL'!$A74:$R332,15,FALSE)=0,"",VLOOKUP($A65,'B2B - Flux 2 - UBL'!$A74:$R332,15,FALSE))</f>
        <v/>
      </c>
      <c r="Q65" s="93" t="str">
        <f>IF(VLOOKUP($A65,'B2B - Flux 2 - UBL'!$A74:$R332,16,FALSE)=0,"",VLOOKUP($A65,'B2B - Flux 2 - UBL'!$A74:$R332,16,FALSE))</f>
        <v>S1.03</v>
      </c>
      <c r="R65" s="93" t="str">
        <f>IF(VLOOKUP($A65,'B2B - Flux 2 - UBL'!$A74:$R332,17,FALSE)=0,"",VLOOKUP($A65,'B2B - Flux 2 - UBL'!$A74:$R332,17,FALSE))</f>
        <v>BR-23</v>
      </c>
      <c r="S65" s="21" t="str">
        <f>IF(VLOOKUP($A65,'B2B - Flux 2 - UBL'!$A74:$R332,5,FALSE)=0,"",VLOOKUP($A65,'B2B - Flux 2 - UBL'!$A74:$R332,5,FALSE))</f>
        <v/>
      </c>
    </row>
    <row r="66" spans="1:19" ht="42.75" x14ac:dyDescent="0.25">
      <c r="A66" s="29" t="s">
        <v>215</v>
      </c>
      <c r="B66" s="16" t="str">
        <f xml:space="preserve"> IF(VLOOKUP($A66,'B2B - Flux 2 - UBL'!$A75:$R333,2,FALSE)=0,"",VLOOKUP($A66,'B2B - Flux 2 - UBL'!$A75:$R333,2,FALSE))</f>
        <v>1.1</v>
      </c>
      <c r="C66" s="25"/>
      <c r="D66" s="26" t="str">
        <f>IF(VLOOKUP($A66,'B2B - Flux 2 - UBL'!$A75:$R333,4,FALSE)=0,"",VLOOKUP($A66,'B2B - Flux 2 - UBL'!$A75:$R333,4,FALSE))</f>
        <v>Montant net de ligne de facture</v>
      </c>
      <c r="E66" s="31"/>
      <c r="F66" s="27"/>
      <c r="G66" s="95" t="str">
        <f>IF(VLOOKUP($A66,'B2B - Flux 2 - UBL'!$A75:$R333,7,FALSE)=0,"",VLOOKUP($A66,'B2B - Flux 2 - UBL'!$A75:$R333,7,FALSE))</f>
        <v>/Invoice
/CreditNote</v>
      </c>
      <c r="H66" s="95" t="str">
        <f>IF(VLOOKUP($A66,'B2B - Flux 2 - UBL'!$A75:$R333,8,FALSE)=0,"",VLOOKUP($A66,'B2B - Flux 2 - UBL'!$A75:$R333,8,FALSE))</f>
        <v>/cac:InvoiceLine/cbc:LineExtensionAmount
/cac:CreditNoteLine/cbc:LineExtensionAmount</v>
      </c>
      <c r="I66" s="16" t="str">
        <f>IF(VLOOKUP($A66,'B2B - Flux 2 - UBL'!$A75:$R333,9,FALSE)=0,"",VLOOKUP($A66,'B2B - Flux 2 - UBL'!$A75:$R333,9,FALSE))</f>
        <v>MONTANT</v>
      </c>
      <c r="J66" s="22">
        <f>IF(VLOOKUP($A66,'B2B - Flux 2 - UBL'!$A75:$R333,10,FALSE)=0,"",VLOOKUP($A66,'B2B - Flux 2 - UBL'!$A75:$R333,10,FALSE))</f>
        <v>19.600000000000001</v>
      </c>
      <c r="K66" s="19" t="str">
        <f>IF(VLOOKUP($A66,'B2B - Flux 2 - UBL'!$A75:$R333,11,FALSE)=0,"",VLOOKUP($A66,'B2B - Flux 2 - UBL'!$A75:$R333,11,FALSE))</f>
        <v/>
      </c>
      <c r="L66" s="49" t="str">
        <f>IF(VLOOKUP($A66,'B2B - Flux 2 - UBL'!$A75:$R333,12,FALSE)=0,"",VLOOKUP($A66,'B2B - Flux 2 - UBL'!$A75:$R333,12,FALSE))</f>
        <v/>
      </c>
      <c r="M66" s="21" t="str">
        <f>IF(VLOOKUP($A66,'B2B - Flux 2 - UBL'!$A75:$R333,13,FALSE)=0,"",VLOOKUP($A66,'B2B - Flux 2 - UBL'!$A75:$R333,13,FALSE))</f>
        <v>Montant total de la ligne de Facture.</v>
      </c>
      <c r="N66" s="21" t="str">
        <f>IF(VLOOKUP($A66,'B2B - Flux 2 - UBL'!$A75:$R333,14,FALSE)=0,"",VLOOKUP($A66,'B2B - Flux 2 - UBL'!$A75:$R333,14,FALSE))</f>
        <v>Ce montant est « net » hors TVA, c'est-à-dire qu'il inclut des remises et charges ou frais au niveau de la ligne ainsi que des autres taxes afférentes.</v>
      </c>
      <c r="O66" s="127" t="s">
        <v>755</v>
      </c>
      <c r="P66" s="16" t="str">
        <f>IF(VLOOKUP($A66,'B2B - Flux 2 - UBL'!$A75:$R333,15,FALSE)=0,"",VLOOKUP($A66,'B2B - Flux 2 - UBL'!$A75:$R333,15,FALSE))</f>
        <v>G1.13</v>
      </c>
      <c r="Q66" s="16" t="str">
        <f>IF(VLOOKUP($A66,'B2B - Flux 2 - UBL'!$A75:$R333,16,FALSE)=0,"",VLOOKUP($A66,'B2B - Flux 2 - UBL'!$A75:$R333,16,FALSE))</f>
        <v/>
      </c>
      <c r="R66" s="16" t="str">
        <f>IF(VLOOKUP($A66,'B2B - Flux 2 - UBL'!$A75:$R333,17,FALSE)=0,"",VLOOKUP($A66,'B2B - Flux 2 - UBL'!$A75:$R333,17,FALSE))</f>
        <v>BR-24</v>
      </c>
      <c r="S66" s="21" t="str">
        <f>IF(VLOOKUP($A66,'B2B - Flux 2 - UBL'!$A75:$R333,5,FALSE)=0,"",VLOOKUP($A66,'B2B - Flux 2 - UBL'!$A75:$R333,5,FALSE))</f>
        <v/>
      </c>
    </row>
    <row r="67" spans="1:19" ht="28.5" x14ac:dyDescent="0.25">
      <c r="A67" s="29" t="s">
        <v>218</v>
      </c>
      <c r="B67" s="16" t="str">
        <f xml:space="preserve"> IF(VLOOKUP($A67,'B2B - Flux 2 - UBL'!$A76:$R334,2,FALSE)=0,"",VLOOKUP($A67,'B2B - Flux 2 - UBL'!$A76:$R334,2,FALSE))</f>
        <v>0.1</v>
      </c>
      <c r="C67" s="25"/>
      <c r="D67" s="42" t="str">
        <f>IF(VLOOKUP($A67,'B2B - Flux 2 - UBL'!$A76:$R334,4,FALSE)=0,"",VLOOKUP($A67,'B2B - Flux 2 - UBL'!$A76:$R334,4,FALSE))</f>
        <v>PERIODE DE FACTURATION D'UNE LIGNE</v>
      </c>
      <c r="E67" s="31"/>
      <c r="F67" s="27"/>
      <c r="G67" s="95" t="str">
        <f>IF(VLOOKUP($A67,'B2B - Flux 2 - UBL'!$A76:$R334,7,FALSE)=0,"",VLOOKUP($A67,'B2B - Flux 2 - UBL'!$A76:$R334,7,FALSE))</f>
        <v>/Invoice
/CreditNote</v>
      </c>
      <c r="H67" s="95" t="str">
        <f>IF(VLOOKUP($A67,'B2B - Flux 2 - UBL'!$A76:$R334,8,FALSE)=0,"",VLOOKUP($A67,'B2B - Flux 2 - UBL'!$A76:$R334,8,FALSE))</f>
        <v>/cac:InvoiceLine/cac:InvoicePeriod
/cac:CreditNoteLine/cac:InvoicePeriod</v>
      </c>
      <c r="I67" s="140" t="str">
        <f>IF(VLOOKUP($A67,'B2B - Flux 2 - UBL'!$A76:$R334,9,FALSE)=0,"",VLOOKUP($A67,'B2B - Flux 2 - UBL'!$A76:$R334,9,FALSE))</f>
        <v/>
      </c>
      <c r="J67" s="109" t="str">
        <f>IF(VLOOKUP($A67,'B2B - Flux 2 - UBL'!$A76:$R334,10,FALSE)=0,"",VLOOKUP($A67,'B2B - Flux 2 - UBL'!$A76:$R334,10,FALSE))</f>
        <v/>
      </c>
      <c r="K67" s="136" t="str">
        <f>IF(VLOOKUP($A67,'B2B - Flux 2 - UBL'!$A76:$R334,11,FALSE)=0,"",VLOOKUP($A67,'B2B - Flux 2 - UBL'!$A76:$R334,11,FALSE))</f>
        <v/>
      </c>
      <c r="L67" s="109" t="str">
        <f>IF(VLOOKUP($A67,'B2B - Flux 2 - UBL'!$A76:$R334,12,FALSE)=0,"",VLOOKUP($A67,'B2B - Flux 2 - UBL'!$A76:$R334,12,FALSE))</f>
        <v/>
      </c>
      <c r="M67" s="122" t="str">
        <f>IF(VLOOKUP($A67,'B2B - Flux 2 - UBL'!$A76:$R334,13,FALSE)=0,"",VLOOKUP($A67,'B2B - Flux 2 - UBL'!$A76:$R334,13,FALSE))</f>
        <v>Groupe de termes métiers fournissant des informations sur la période de facturation concernant la ligne de Facture.</v>
      </c>
      <c r="N67" s="132" t="str">
        <f>IF(VLOOKUP($A67,'B2B - Flux 2 - UBL'!$A76:$R334,14,FALSE)=0,"",VLOOKUP($A67,'B2B - Flux 2 - UBL'!$A76:$R334,14,FALSE))</f>
        <v>Est également appelé période de livraison de la facture.</v>
      </c>
      <c r="O67" s="133" t="s">
        <v>755</v>
      </c>
      <c r="P67" s="134" t="str">
        <f>IF(VLOOKUP($A67,'B2B - Flux 2 - UBL'!$A76:$R334,15,FALSE)=0,"",VLOOKUP($A67,'B2B - Flux 2 - UBL'!$A76:$R334,15,FALSE))</f>
        <v>G6.09</v>
      </c>
      <c r="Q67" s="134" t="str">
        <f>IF(VLOOKUP($A67,'B2B - Flux 2 - UBL'!$A76:$R334,16,FALSE)=0,"",VLOOKUP($A67,'B2B - Flux 2 - UBL'!$A76:$R334,16,FALSE))</f>
        <v/>
      </c>
      <c r="R67" s="134" t="str">
        <f>IF(VLOOKUP($A67,'B2B - Flux 2 - UBL'!$A76:$R334,17,FALSE)=0,"",VLOOKUP($A67,'B2B - Flux 2 - UBL'!$A76:$R334,17,FALSE))</f>
        <v/>
      </c>
      <c r="S67" s="109" t="str">
        <f>IF(VLOOKUP($A67,'B2B - Flux 2 - UBL'!$A76:$R334,5,FALSE)=0,"",VLOOKUP($A67,'B2B - Flux 2 - UBL'!$A76:$R334,5,FALSE))</f>
        <v/>
      </c>
    </row>
    <row r="68" spans="1:19" ht="42.75" x14ac:dyDescent="0.25">
      <c r="A68" s="37" t="s">
        <v>219</v>
      </c>
      <c r="B68" s="16" t="str">
        <f xml:space="preserve"> IF(VLOOKUP($A68,'B2B - Flux 2 - UBL'!$A77:$R335,2,FALSE)=0,"",VLOOKUP($A68,'B2B - Flux 2 - UBL'!$A77:$R335,2,FALSE))</f>
        <v>0.1</v>
      </c>
      <c r="C68" s="25"/>
      <c r="D68" s="43" t="str">
        <f>IF(VLOOKUP($A68,'B2B - Flux 2 - UBL'!$A77:$R335,4,FALSE)=0,"",VLOOKUP($A68,'B2B - Flux 2 - UBL'!$A77:$R335,4,FALSE))</f>
        <v/>
      </c>
      <c r="E68" s="44" t="str">
        <f>IF(VLOOKUP($A68,'B2B - Flux 2 - UBL'!$A77:$R335,5,FALSE)=0,"",VLOOKUP($A68,'B2B - Flux 2 - UBL'!$A77:$R335,5,FALSE))</f>
        <v>Date de début de période de facturation d'une ligne</v>
      </c>
      <c r="F68" s="44"/>
      <c r="G68" s="95" t="str">
        <f>IF(VLOOKUP($A68,'B2B - Flux 2 - UBL'!$A77:$R335,7,FALSE)=0,"",VLOOKUP($A68,'B2B - Flux 2 - UBL'!$A77:$R335,7,FALSE))</f>
        <v>/Invoice
/CreditNote</v>
      </c>
      <c r="H68" s="95" t="str">
        <f>IF(VLOOKUP($A68,'B2B - Flux 2 - UBL'!$A77:$R335,8,FALSE)=0,"",VLOOKUP($A68,'B2B - Flux 2 - UBL'!$A77:$R335,8,FALSE))</f>
        <v>/cac:InvoiceLine/cac:InvoicePeriod/cbc:StartDate
/cac:CreditNoteLine/cac:InvoicePeriod/cbc:StartDate</v>
      </c>
      <c r="I68" s="16" t="str">
        <f>IF(VLOOKUP($A68,'B2B - Flux 2 - UBL'!$A77:$R335,9,FALSE)=0,"",VLOOKUP($A68,'B2B - Flux 2 - UBL'!$A77:$R335,9,FALSE))</f>
        <v>DATE</v>
      </c>
      <c r="J68" s="41" t="str">
        <f>IF(VLOOKUP($A68,'B2B - Flux 2 - UBL'!$A77:$R335,10,FALSE)=0,"",VLOOKUP($A68,'B2B - Flux 2 - UBL'!$A77:$R335,10,FALSE))</f>
        <v>ISO</v>
      </c>
      <c r="K68" s="22" t="str">
        <f>IF(VLOOKUP($A68,'B2B - Flux 2 - UBL'!$A77:$R335,11,FALSE)=0,"",VLOOKUP($A68,'B2B - Flux 2 - UBL'!$A77:$R335,11,FALSE))</f>
        <v>AAAA-MM-JJ</v>
      </c>
      <c r="L68" s="49" t="str">
        <f>IF(VLOOKUP($A68,'B2B - Flux 2 - UBL'!$A77:$R335,12,FALSE)=0,"",VLOOKUP($A68,'B2B - Flux 2 - UBL'!$A77:$R335,12,FALSE))</f>
        <v/>
      </c>
      <c r="M68" s="21" t="str">
        <f>IF(VLOOKUP($A68,'B2B - Flux 2 - UBL'!$A77:$R335,13,FALSE)=0,"",VLOOKUP($A68,'B2B - Flux 2 - UBL'!$A77:$R335,13,FALSE))</f>
        <v>Date à laquelle la période de facturation commence pour cette ligne de Facture.</v>
      </c>
      <c r="N68" s="21" t="str">
        <f>IF(VLOOKUP($A68,'B2B - Flux 2 - UBL'!$A77:$R335,14,FALSE)=0,"",VLOOKUP($A68,'B2B - Flux 2 - UBL'!$A77:$R335,14,FALSE))</f>
        <v>Cette date correspond au premier jour de la période.</v>
      </c>
      <c r="O68" s="127" t="s">
        <v>755</v>
      </c>
      <c r="P68" s="16" t="str">
        <f>IF(VLOOKUP($A68,'B2B - Flux 2 - UBL'!$A77:$R335,15,FALSE)=0,"",VLOOKUP($A68,'B2B - Flux 2 - UBL'!$A77:$R335,15,FALSE))</f>
        <v>G1.09
G1.36
G6.09</v>
      </c>
      <c r="Q68" s="16" t="str">
        <f>IF(VLOOKUP($A68,'B2B - Flux 2 - UBL'!$A77:$R335,16,FALSE)=0,"",VLOOKUP($A68,'B2B - Flux 2 - UBL'!$A77:$R335,16,FALSE))</f>
        <v/>
      </c>
      <c r="R68" s="16" t="str">
        <f>IF(VLOOKUP($A68,'B2B - Flux 2 - UBL'!$A77:$R335,17,FALSE)=0,"",VLOOKUP($A68,'B2B - Flux 2 - UBL'!$A77:$R335,17,FALSE))</f>
        <v>BR-CO-20</v>
      </c>
      <c r="S68" s="21" t="str">
        <f>IF(VLOOKUP($A68,'B2B - Flux 2 - UBL'!$A77:$R335,5,FALSE)=0,"",VLOOKUP($A68,'B2B - Flux 2 - UBL'!$A77:$R335,5,FALSE))</f>
        <v>Date de début de période de facturation d'une ligne</v>
      </c>
    </row>
    <row r="69" spans="1:19" ht="42.75" x14ac:dyDescent="0.25">
      <c r="A69" s="37" t="s">
        <v>221</v>
      </c>
      <c r="B69" s="16" t="str">
        <f xml:space="preserve"> IF(VLOOKUP($A69,'B2B - Flux 2 - UBL'!$A78:$R336,2,FALSE)=0,"",VLOOKUP($A69,'B2B - Flux 2 - UBL'!$A78:$R336,2,FALSE))</f>
        <v>0.1</v>
      </c>
      <c r="C69" s="25"/>
      <c r="D69" s="43" t="str">
        <f>IF(VLOOKUP($A69,'B2B - Flux 2 - UBL'!$A78:$R336,4,FALSE)=0,"",VLOOKUP($A69,'B2B - Flux 2 - UBL'!$A78:$R336,4,FALSE))</f>
        <v/>
      </c>
      <c r="E69" s="44" t="str">
        <f>IF(VLOOKUP($A69,'B2B - Flux 2 - UBL'!$A78:$R336,5,FALSE)=0,"",VLOOKUP($A69,'B2B - Flux 2 - UBL'!$A78:$R336,5,FALSE))</f>
        <v>Date de fin de période de facturation d'une ligne</v>
      </c>
      <c r="F69" s="44"/>
      <c r="G69" s="95" t="str">
        <f>IF(VLOOKUP($A69,'B2B - Flux 2 - UBL'!$A78:$R336,7,FALSE)=0,"",VLOOKUP($A69,'B2B - Flux 2 - UBL'!$A78:$R336,7,FALSE))</f>
        <v>/Invoice
/CreditNote</v>
      </c>
      <c r="H69" s="95" t="str">
        <f>IF(VLOOKUP($A69,'B2B - Flux 2 - UBL'!$A78:$R336,8,FALSE)=0,"",VLOOKUP($A69,'B2B - Flux 2 - UBL'!$A78:$R336,8,FALSE))</f>
        <v>/cac:InvoiceLine/cac:InvoicePeriod/cbc:EndDate
/cac:CreditNoteLine/cac:InvoicePeriod/cbc:EndDate</v>
      </c>
      <c r="I69" s="16" t="str">
        <f>IF(VLOOKUP($A69,'B2B - Flux 2 - UBL'!$A78:$R336,9,FALSE)=0,"",VLOOKUP($A69,'B2B - Flux 2 - UBL'!$A78:$R336,9,FALSE))</f>
        <v>DATE</v>
      </c>
      <c r="J69" s="41" t="str">
        <f>IF(VLOOKUP($A69,'B2B - Flux 2 - UBL'!$A78:$R336,10,FALSE)=0,"",VLOOKUP($A69,'B2B - Flux 2 - UBL'!$A78:$R336,10,FALSE))</f>
        <v>ISO</v>
      </c>
      <c r="K69" s="22" t="str">
        <f>IF(VLOOKUP($A69,'B2B - Flux 2 - UBL'!$A78:$R336,11,FALSE)=0,"",VLOOKUP($A69,'B2B - Flux 2 - UBL'!$A78:$R336,11,FALSE))</f>
        <v>AAAA-MM-JJ</v>
      </c>
      <c r="L69" s="49" t="str">
        <f>IF(VLOOKUP($A69,'B2B - Flux 2 - UBL'!$A78:$R336,12,FALSE)=0,"",VLOOKUP($A69,'B2B - Flux 2 - UBL'!$A78:$R336,12,FALSE))</f>
        <v/>
      </c>
      <c r="M69" s="21" t="str">
        <f>IF(VLOOKUP($A69,'B2B - Flux 2 - UBL'!$A78:$R336,13,FALSE)=0,"",VLOOKUP($A69,'B2B - Flux 2 - UBL'!$A78:$R336,13,FALSE))</f>
        <v>Date à laquelle la période de facturation se termine pour cette ligne de Facture.</v>
      </c>
      <c r="N69" s="21" t="str">
        <f>IF(VLOOKUP($A69,'B2B - Flux 2 - UBL'!$A78:$R336,14,FALSE)=0,"",VLOOKUP($A69,'B2B - Flux 2 - UBL'!$A78:$R336,14,FALSE))</f>
        <v>Cette date correspond au dernier jour de la période.</v>
      </c>
      <c r="O69" s="127" t="s">
        <v>755</v>
      </c>
      <c r="P69" s="16" t="str">
        <f>IF(VLOOKUP($A69,'B2B - Flux 2 - UBL'!$A78:$R336,15,FALSE)=0,"",VLOOKUP($A69,'B2B - Flux 2 - UBL'!$A78:$R336,15,FALSE))</f>
        <v>G1.09
G1.36
G6.09</v>
      </c>
      <c r="Q69" s="16" t="str">
        <f>IF(VLOOKUP($A69,'B2B - Flux 2 - UBL'!$A78:$R336,16,FALSE)=0,"",VLOOKUP($A69,'B2B - Flux 2 - UBL'!$A78:$R336,16,FALSE))</f>
        <v/>
      </c>
      <c r="R69" s="16" t="str">
        <f>IF(VLOOKUP($A69,'B2B - Flux 2 - UBL'!$A78:$R336,17,FALSE)=0,"",VLOOKUP($A69,'B2B - Flux 2 - UBL'!$A78:$R336,17,FALSE))</f>
        <v>BR-30
BR-CO-20</v>
      </c>
      <c r="S69" s="21" t="str">
        <f>IF(VLOOKUP($A69,'B2B - Flux 2 - UBL'!$A78:$R336,5,FALSE)=0,"",VLOOKUP($A69,'B2B - Flux 2 - UBL'!$A78:$R336,5,FALSE))</f>
        <v>Date de fin de période de facturation d'une ligne</v>
      </c>
    </row>
    <row r="70" spans="1:19" ht="28.5" x14ac:dyDescent="0.25">
      <c r="A70" s="29" t="s">
        <v>224</v>
      </c>
      <c r="B70" s="16" t="str">
        <f xml:space="preserve"> IF(VLOOKUP($A70,'B2B - Flux 2 - UBL'!$A79:$R337,2,FALSE)=0,"",VLOOKUP($A70,'B2B - Flux 2 - UBL'!$A79:$R337,2,FALSE))</f>
        <v>0.n</v>
      </c>
      <c r="C70" s="25"/>
      <c r="D70" s="42" t="str">
        <f>IF(VLOOKUP($A70,'B2B - Flux 2 - UBL'!$A79:$R337,4,FALSE)=0,"",VLOOKUP($A70,'B2B - Flux 2 - UBL'!$A79:$R337,4,FALSE))</f>
        <v>REMISE DE LIGNE DE FACTURE</v>
      </c>
      <c r="E70" s="31"/>
      <c r="F70" s="27"/>
      <c r="G70" s="95" t="str">
        <f>IF(VLOOKUP($A70,'B2B - Flux 2 - UBL'!$A79:$R337,7,FALSE)=0,"",VLOOKUP($A70,'B2B - Flux 2 - UBL'!$A79:$R337,7,FALSE))</f>
        <v>/Invoice
/CreditNote</v>
      </c>
      <c r="H70" s="95" t="str">
        <f>IF(VLOOKUP($A70,'B2B - Flux 2 - UBL'!$A79:$R337,8,FALSE)=0,"",VLOOKUP($A70,'B2B - Flux 2 - UBL'!$A79:$R337,8,FALSE))</f>
        <v>/cac:InvoiceLine/cac:AllowanceCharge
/cac:CreditNoteLine/cac:AllowanceCharge</v>
      </c>
      <c r="I70" s="140" t="str">
        <f>IF(VLOOKUP($A70,'B2B - Flux 2 - UBL'!$A79:$R337,9,FALSE)=0,"",VLOOKUP($A70,'B2B - Flux 2 - UBL'!$A79:$R337,9,FALSE))</f>
        <v/>
      </c>
      <c r="J70" s="109" t="str">
        <f>IF(VLOOKUP($A70,'B2B - Flux 2 - UBL'!$A79:$R337,10,FALSE)=0,"",VLOOKUP($A70,'B2B - Flux 2 - UBL'!$A79:$R337,10,FALSE))</f>
        <v/>
      </c>
      <c r="K70" s="136" t="str">
        <f>IF(VLOOKUP($A70,'B2B - Flux 2 - UBL'!$A79:$R337,11,FALSE)=0,"",VLOOKUP($A70,'B2B - Flux 2 - UBL'!$A79:$R337,11,FALSE))</f>
        <v/>
      </c>
      <c r="L70" s="109" t="str">
        <f>IF(VLOOKUP($A70,'B2B - Flux 2 - UBL'!$A79:$R337,12,FALSE)=0,"",VLOOKUP($A70,'B2B - Flux 2 - UBL'!$A79:$R337,12,FALSE))</f>
        <v/>
      </c>
      <c r="M70" s="122" t="str">
        <f>IF(VLOOKUP($A70,'B2B - Flux 2 - UBL'!$A79:$R337,13,FALSE)=0,"",VLOOKUP($A70,'B2B - Flux 2 - UBL'!$A79:$R337,13,FALSE))</f>
        <v>Groupe de termes métiers fournissant des informations sur les remises applicables à une ligne de Facture.</v>
      </c>
      <c r="N70" s="132" t="str">
        <f>IF(VLOOKUP($A70,'B2B - Flux 2 - UBL'!$A79:$R337,14,FALSE)=0,"",VLOOKUP($A70,'B2B - Flux 2 - UBL'!$A79:$R337,14,FALSE))</f>
        <v/>
      </c>
      <c r="O70" s="133" t="s">
        <v>755</v>
      </c>
      <c r="P70" s="134" t="str">
        <f>IF(VLOOKUP($A70,'B2B - Flux 2 - UBL'!$A79:$R337,15,FALSE)=0,"",VLOOKUP($A70,'B2B - Flux 2 - UBL'!$A79:$R337,15,FALSE))</f>
        <v/>
      </c>
      <c r="Q70" s="134" t="str">
        <f>IF(VLOOKUP($A70,'B2B - Flux 2 - UBL'!$A79:$R337,16,FALSE)=0,"",VLOOKUP($A70,'B2B - Flux 2 - UBL'!$A79:$R337,16,FALSE))</f>
        <v/>
      </c>
      <c r="R70" s="134" t="str">
        <f>IF(VLOOKUP($A70,'B2B - Flux 2 - UBL'!$A79:$R337,17,FALSE)=0,"",VLOOKUP($A70,'B2B - Flux 2 - UBL'!$A79:$R337,17,FALSE))</f>
        <v/>
      </c>
      <c r="S70" s="109" t="str">
        <f>IF(VLOOKUP($A70,'B2B - Flux 2 - UBL'!$A79:$R337,5,FALSE)=0,"",VLOOKUP($A70,'B2B - Flux 2 - UBL'!$A79:$R337,5,FALSE))</f>
        <v/>
      </c>
    </row>
    <row r="71" spans="1:19" ht="28.5" x14ac:dyDescent="0.25">
      <c r="A71" s="37" t="s">
        <v>225</v>
      </c>
      <c r="B71" s="16" t="str">
        <f xml:space="preserve"> IF(VLOOKUP($A71,'B2B - Flux 2 - UBL'!$A80:$R338,2,FALSE)=0,"",VLOOKUP($A71,'B2B - Flux 2 - UBL'!$A80:$R338,2,FALSE))</f>
        <v>1.1</v>
      </c>
      <c r="C71" s="25"/>
      <c r="D71" s="43" t="str">
        <f>IF(VLOOKUP($A71,'B2B - Flux 2 - UBL'!$A80:$R338,4,FALSE)=0,"",VLOOKUP($A71,'B2B - Flux 2 - UBL'!$A80:$R338,4,FALSE))</f>
        <v/>
      </c>
      <c r="E71" s="44" t="str">
        <f>IF(VLOOKUP($A71,'B2B - Flux 2 - UBL'!$A80:$R338,5,FALSE)=0,"",VLOOKUP($A71,'B2B - Flux 2 - UBL'!$A80:$R338,5,FALSE))</f>
        <v>Montant d'une remise, hors TVA</v>
      </c>
      <c r="F71" s="44"/>
      <c r="G71" s="95" t="str">
        <f>IF(VLOOKUP($A71,'B2B - Flux 2 - UBL'!$A80:$R338,7,FALSE)=0,"",VLOOKUP($A71,'B2B - Flux 2 - UBL'!$A80:$R338,7,FALSE))</f>
        <v>/Invoice
/CreditNote</v>
      </c>
      <c r="H71" s="95" t="str">
        <f>IF(VLOOKUP($A71,'B2B - Flux 2 - UBL'!$A80:$R338,8,FALSE)=0,"",VLOOKUP($A71,'B2B - Flux 2 - UBL'!$A80:$R338,8,FALSE))</f>
        <v>/cac:InvoiceLine/cac:AllowanceCharge/cbc:Amount
/cac:CreditNoteLine/cac:AllowanceCharge/cbc:Amount</v>
      </c>
      <c r="I71" s="23" t="str">
        <f>IF(VLOOKUP($A71,'B2B - Flux 2 - UBL'!$A80:$R338,9,FALSE)=0,"",VLOOKUP($A71,'B2B - Flux 2 - UBL'!$A80:$R338,9,FALSE))</f>
        <v>MONTANT</v>
      </c>
      <c r="J71" s="22">
        <f>IF(VLOOKUP($A71,'B2B - Flux 2 - UBL'!$A80:$R338,10,FALSE)=0,"",VLOOKUP($A71,'B2B - Flux 2 - UBL'!$A80:$R338,10,FALSE))</f>
        <v>19.600000000000001</v>
      </c>
      <c r="K71" s="19" t="str">
        <f>IF(VLOOKUP($A71,'B2B - Flux 2 - UBL'!$A80:$R338,11,FALSE)=0,"",VLOOKUP($A71,'B2B - Flux 2 - UBL'!$A80:$R338,11,FALSE))</f>
        <v/>
      </c>
      <c r="L71" s="49" t="str">
        <f>IF(VLOOKUP($A71,'B2B - Flux 2 - UBL'!$A80:$R338,12,FALSE)=0,"",VLOOKUP($A71,'B2B - Flux 2 - UBL'!$A80:$R338,12,FALSE))</f>
        <v/>
      </c>
      <c r="M71" s="21" t="str">
        <f>IF(VLOOKUP($A71,'B2B - Flux 2 - UBL'!$A80:$R338,13,FALSE)=0,"",VLOOKUP($A71,'B2B - Flux 2 - UBL'!$A80:$R338,13,FALSE))</f>
        <v>Montant d'une remise, hors TVA.</v>
      </c>
      <c r="N71" s="21" t="str">
        <f>IF(VLOOKUP($A71,'B2B - Flux 2 - UBL'!$A80:$R338,14,FALSE)=0,"",VLOOKUP($A71,'B2B - Flux 2 - UBL'!$A80:$R338,14,FALSE))</f>
        <v/>
      </c>
      <c r="O71" s="127" t="s">
        <v>755</v>
      </c>
      <c r="P71" s="16" t="str">
        <f>IF(VLOOKUP($A71,'B2B - Flux 2 - UBL'!$A80:$R338,15,FALSE)=0,"",VLOOKUP($A71,'B2B - Flux 2 - UBL'!$A80:$R338,15,FALSE))</f>
        <v>G1.13</v>
      </c>
      <c r="Q71" s="16" t="str">
        <f>IF(VLOOKUP($A71,'B2B - Flux 2 - UBL'!$A80:$R338,16,FALSE)=0,"",VLOOKUP($A71,'B2B - Flux 2 - UBL'!$A80:$R338,16,FALSE))</f>
        <v/>
      </c>
      <c r="R71" s="16" t="str">
        <f>IF(VLOOKUP($A71,'B2B - Flux 2 - UBL'!$A80:$R338,17,FALSE)=0,"",VLOOKUP($A71,'B2B - Flux 2 - UBL'!$A80:$R338,17,FALSE))</f>
        <v>BR-41</v>
      </c>
      <c r="S71" s="21" t="str">
        <f>IF(VLOOKUP($A71,'B2B - Flux 2 - UBL'!$A80:$R338,5,FALSE)=0,"",VLOOKUP($A71,'B2B - Flux 2 - UBL'!$A80:$R338,5,FALSE))</f>
        <v>Montant d'une remise, hors TVA</v>
      </c>
    </row>
    <row r="72" spans="1:19" ht="42.75" x14ac:dyDescent="0.25">
      <c r="A72" s="17" t="s">
        <v>227</v>
      </c>
      <c r="B72" s="16" t="str">
        <f xml:space="preserve"> IF(VLOOKUP($A72,'B2B - Flux 2 - UBL'!$A81:$R339,2,FALSE)=0,"",VLOOKUP($A72,'B2B - Flux 2 - UBL'!$A81:$R339,2,FALSE))</f>
        <v>0.n</v>
      </c>
      <c r="C72" s="25"/>
      <c r="D72" s="42" t="str">
        <f>IF(VLOOKUP($A72,'B2B - Flux 2 - UBL'!$A81:$R339,4,FALSE)=0,"",VLOOKUP($A72,'B2B - Flux 2 - UBL'!$A81:$R339,4,FALSE))</f>
        <v>CHARGE OU FRAIS D'UNE LIGNE DE FACTURE</v>
      </c>
      <c r="E72" s="31"/>
      <c r="F72" s="27"/>
      <c r="G72" s="95" t="str">
        <f>IF(VLOOKUP($A72,'B2B - Flux 2 - UBL'!$A81:$R339,7,FALSE)=0,"",VLOOKUP($A72,'B2B - Flux 2 - UBL'!$A81:$R339,7,FALSE))</f>
        <v>/Invoice
/CreditNote</v>
      </c>
      <c r="H72" s="95" t="str">
        <f>IF(VLOOKUP($A72,'B2B - Flux 2 - UBL'!$A81:$R339,8,FALSE)=0,"",VLOOKUP($A72,'B2B - Flux 2 - UBL'!$A81:$R339,8,FALSE))</f>
        <v>/cac:InvoiceLine/cac:AllowanceCharge
/cac:CreditNoteLine/cac:AllowanceCharge</v>
      </c>
      <c r="I72" s="140" t="str">
        <f>IF(VLOOKUP($A72,'B2B - Flux 2 - UBL'!$A81:$R339,9,FALSE)=0,"",VLOOKUP($A72,'B2B - Flux 2 - UBL'!$A81:$R339,9,FALSE))</f>
        <v/>
      </c>
      <c r="J72" s="109" t="str">
        <f>IF(VLOOKUP($A72,'B2B - Flux 2 - UBL'!$A81:$R339,10,FALSE)=0,"",VLOOKUP($A72,'B2B - Flux 2 - UBL'!$A81:$R339,10,FALSE))</f>
        <v/>
      </c>
      <c r="K72" s="136" t="str">
        <f>IF(VLOOKUP($A72,'B2B - Flux 2 - UBL'!$A81:$R339,11,FALSE)=0,"",VLOOKUP($A72,'B2B - Flux 2 - UBL'!$A81:$R339,11,FALSE))</f>
        <v/>
      </c>
      <c r="L72" s="109" t="str">
        <f>IF(VLOOKUP($A72,'B2B - Flux 2 - UBL'!$A81:$R339,12,FALSE)=0,"",VLOOKUP($A72,'B2B - Flux 2 - UBL'!$A81:$R339,12,FALSE))</f>
        <v/>
      </c>
      <c r="M72" s="122" t="str">
        <f>IF(VLOOKUP($A72,'B2B - Flux 2 - UBL'!$A81:$R339,13,FALSE)=0,"",VLOOKUP($A72,'B2B - Flux 2 - UBL'!$A81:$R339,13,FALSE))</f>
        <v>Groupe de termes métiers fournissant des informations sur les charges et frais et les taxes autres que la TVA applicables à une ligne de Facture individuelle.</v>
      </c>
      <c r="N72" s="132" t="str">
        <f>IF(VLOOKUP($A72,'B2B - Flux 2 - UBL'!$A81:$R339,14,FALSE)=0,"",VLOOKUP($A72,'B2B - Flux 2 - UBL'!$A81:$R339,14,FALSE))</f>
        <v>Toutes les charges et  frais et taxes sont supposés être assujettis au même taux de TVA que la ligne de Facture.</v>
      </c>
      <c r="O72" s="133" t="s">
        <v>755</v>
      </c>
      <c r="P72" s="134" t="str">
        <f>IF(VLOOKUP($A72,'B2B - Flux 2 - UBL'!$A81:$R339,15,FALSE)=0,"",VLOOKUP($A72,'B2B - Flux 2 - UBL'!$A81:$R339,15,FALSE))</f>
        <v/>
      </c>
      <c r="Q72" s="134" t="str">
        <f>IF(VLOOKUP($A72,'B2B - Flux 2 - UBL'!$A81:$R339,16,FALSE)=0,"",VLOOKUP($A72,'B2B - Flux 2 - UBL'!$A81:$R339,16,FALSE))</f>
        <v/>
      </c>
      <c r="R72" s="134" t="str">
        <f>IF(VLOOKUP($A72,'B2B - Flux 2 - UBL'!$A81:$R339,17,FALSE)=0,"",VLOOKUP($A72,'B2B - Flux 2 - UBL'!$A81:$R339,17,FALSE))</f>
        <v/>
      </c>
      <c r="S72" s="109" t="str">
        <f>IF(VLOOKUP($A72,'B2B - Flux 2 - UBL'!$A81:$R339,5,FALSE)=0,"",VLOOKUP($A72,'B2B - Flux 2 - UBL'!$A81:$R339,5,FALSE))</f>
        <v/>
      </c>
    </row>
    <row r="73" spans="1:19" ht="28.5" x14ac:dyDescent="0.25">
      <c r="A73" s="37" t="s">
        <v>228</v>
      </c>
      <c r="B73" s="16" t="str">
        <f xml:space="preserve"> IF(VLOOKUP($A73,'B2B - Flux 2 - UBL'!$A82:$R340,2,FALSE)=0,"",VLOOKUP($A73,'B2B - Flux 2 - UBL'!$A82:$R340,2,FALSE))</f>
        <v>1.1</v>
      </c>
      <c r="C73" s="25"/>
      <c r="D73" s="43" t="str">
        <f>IF(VLOOKUP($A73,'B2B - Flux 2 - UBL'!$A82:$R340,4,FALSE)=0,"",VLOOKUP($A73,'B2B - Flux 2 - UBL'!$A82:$R340,4,FALSE))</f>
        <v/>
      </c>
      <c r="E73" s="44" t="str">
        <f>IF(VLOOKUP($A73,'B2B - Flux 2 - UBL'!$A82:$R340,5,FALSE)=0,"",VLOOKUP($A73,'B2B - Flux 2 - UBL'!$A82:$R340,5,FALSE))</f>
        <v>Montant des charges ou frais</v>
      </c>
      <c r="F73" s="44"/>
      <c r="G73" s="95" t="str">
        <f>IF(VLOOKUP($A73,'B2B - Flux 2 - UBL'!$A82:$R340,7,FALSE)=0,"",VLOOKUP($A73,'B2B - Flux 2 - UBL'!$A82:$R340,7,FALSE))</f>
        <v>/Invoice
/CreditNote</v>
      </c>
      <c r="H73" s="95" t="str">
        <f>IF(VLOOKUP($A73,'B2B - Flux 2 - UBL'!$A82:$R340,8,FALSE)=0,"",VLOOKUP($A73,'B2B - Flux 2 - UBL'!$A82:$R340,8,FALSE))</f>
        <v>/cac:InvoiceLine/cac:AllowanceCharge/cbc:Amount
/cac:CreditNoteLine/cac:AllowanceCharge/cbc:Amount</v>
      </c>
      <c r="I73" s="23" t="str">
        <f>IF(VLOOKUP($A73,'B2B - Flux 2 - UBL'!$A82:$R340,9,FALSE)=0,"",VLOOKUP($A73,'B2B - Flux 2 - UBL'!$A82:$R340,9,FALSE))</f>
        <v>MONTANT</v>
      </c>
      <c r="J73" s="22">
        <f>IF(VLOOKUP($A73,'B2B - Flux 2 - UBL'!$A82:$R340,10,FALSE)=0,"",VLOOKUP($A73,'B2B - Flux 2 - UBL'!$A82:$R340,10,FALSE))</f>
        <v>19.600000000000001</v>
      </c>
      <c r="K73" s="19" t="str">
        <f>IF(VLOOKUP($A73,'B2B - Flux 2 - UBL'!$A82:$R340,11,FALSE)=0,"",VLOOKUP($A73,'B2B - Flux 2 - UBL'!$A82:$R340,11,FALSE))</f>
        <v/>
      </c>
      <c r="L73" s="49" t="str">
        <f>IF(VLOOKUP($A73,'B2B - Flux 2 - UBL'!$A82:$R340,12,FALSE)=0,"",VLOOKUP($A73,'B2B - Flux 2 - UBL'!$A82:$R340,12,FALSE))</f>
        <v/>
      </c>
      <c r="M73" s="21" t="str">
        <f>IF(VLOOKUP($A73,'B2B - Flux 2 - UBL'!$A82:$R340,13,FALSE)=0,"",VLOOKUP($A73,'B2B - Flux 2 - UBL'!$A82:$R340,13,FALSE))</f>
        <v>Montant de frais, hors TVA.</v>
      </c>
      <c r="N73" s="21" t="str">
        <f>IF(VLOOKUP($A73,'B2B - Flux 2 - UBL'!$A82:$R340,14,FALSE)=0,"",VLOOKUP($A73,'B2B - Flux 2 - UBL'!$A82:$R340,14,FALSE))</f>
        <v/>
      </c>
      <c r="O73" s="127" t="s">
        <v>755</v>
      </c>
      <c r="P73" s="16" t="str">
        <f>IF(VLOOKUP($A73,'B2B - Flux 2 - UBL'!$A82:$R340,15,FALSE)=0,"",VLOOKUP($A73,'B2B - Flux 2 - UBL'!$A82:$R340,15,FALSE))</f>
        <v>G1.13</v>
      </c>
      <c r="Q73" s="16" t="str">
        <f>IF(VLOOKUP($A73,'B2B - Flux 2 - UBL'!$A82:$R340,16,FALSE)=0,"",VLOOKUP($A73,'B2B - Flux 2 - UBL'!$A82:$R340,16,FALSE))</f>
        <v/>
      </c>
      <c r="R73" s="16" t="str">
        <f>IF(VLOOKUP($A73,'B2B - Flux 2 - UBL'!$A82:$R340,17,FALSE)=0,"",VLOOKUP($A73,'B2B - Flux 2 - UBL'!$A82:$R340,17,FALSE))</f>
        <v>BR-43</v>
      </c>
      <c r="S73" s="21" t="str">
        <f>IF(VLOOKUP($A73,'B2B - Flux 2 - UBL'!$A82:$R340,5,FALSE)=0,"",VLOOKUP($A73,'B2B - Flux 2 - UBL'!$A82:$R340,5,FALSE))</f>
        <v>Montant des charges ou frais</v>
      </c>
    </row>
    <row r="74" spans="1:19" ht="42.75" x14ac:dyDescent="0.25">
      <c r="A74" s="29" t="s">
        <v>230</v>
      </c>
      <c r="B74" s="16" t="str">
        <f xml:space="preserve"> IF(VLOOKUP($A74,'B2B - Flux 2 - UBL'!$A83:$R341,2,FALSE)=0,"",VLOOKUP($A74,'B2B - Flux 2 - UBL'!$A83:$R341,2,FALSE))</f>
        <v>1.1</v>
      </c>
      <c r="C74" s="25"/>
      <c r="D74" s="42" t="str">
        <f>IF(VLOOKUP($A74,'B2B - Flux 2 - UBL'!$A83:$R341,4,FALSE)=0,"",VLOOKUP($A74,'B2B - Flux 2 - UBL'!$A83:$R341,4,FALSE))</f>
        <v>DÉTAIL DU PRIX</v>
      </c>
      <c r="E74" s="31"/>
      <c r="F74" s="27"/>
      <c r="G74" s="95" t="str">
        <f>IF(VLOOKUP($A74,'B2B - Flux 2 - UBL'!$A83:$R341,7,FALSE)=0,"",VLOOKUP($A74,'B2B - Flux 2 - UBL'!$A83:$R341,7,FALSE))</f>
        <v>/Invoice
/CreditNote</v>
      </c>
      <c r="H74" s="95" t="str">
        <f>IF(VLOOKUP($A74,'B2B - Flux 2 - UBL'!$A83:$R341,8,FALSE)=0,"",VLOOKUP($A74,'B2B - Flux 2 - UBL'!$A83:$R341,8,FALSE))</f>
        <v>/cac:InvoiceLine/cac:Price
/cac:CreditNoteLine/cac:Price</v>
      </c>
      <c r="I74" s="140" t="str">
        <f>IF(VLOOKUP($A74,'B2B - Flux 2 - UBL'!$A83:$R341,9,FALSE)=0,"",VLOOKUP($A74,'B2B - Flux 2 - UBL'!$A83:$R341,9,FALSE))</f>
        <v/>
      </c>
      <c r="J74" s="109" t="str">
        <f>IF(VLOOKUP($A74,'B2B - Flux 2 - UBL'!$A83:$R341,10,FALSE)=0,"",VLOOKUP($A74,'B2B - Flux 2 - UBL'!$A83:$R341,10,FALSE))</f>
        <v/>
      </c>
      <c r="K74" s="136" t="str">
        <f>IF(VLOOKUP($A74,'B2B - Flux 2 - UBL'!$A83:$R341,11,FALSE)=0,"",VLOOKUP($A74,'B2B - Flux 2 - UBL'!$A83:$R341,11,FALSE))</f>
        <v/>
      </c>
      <c r="L74" s="109" t="str">
        <f>IF(VLOOKUP($A74,'B2B - Flux 2 - UBL'!$A83:$R341,12,FALSE)=0,"",VLOOKUP($A74,'B2B - Flux 2 - UBL'!$A83:$R341,12,FALSE))</f>
        <v/>
      </c>
      <c r="M74" s="122" t="str">
        <f>IF(VLOOKUP($A74,'B2B - Flux 2 - UBL'!$A83:$R341,13,FALSE)=0,"",VLOOKUP($A74,'B2B - Flux 2 - UBL'!$A83:$R341,13,FALSE))</f>
        <v>Groupe de termes métiers fournissant des informations sur le prix appliqué pour les biens et services facturés sur la ligne de Facture.</v>
      </c>
      <c r="N74" s="132" t="str">
        <f>IF(VLOOKUP($A74,'B2B - Flux 2 - UBL'!$A83:$R341,14,FALSE)=0,"",VLOOKUP($A74,'B2B - Flux 2 - UBL'!$A83:$R341,14,FALSE))</f>
        <v/>
      </c>
      <c r="O74" s="133" t="s">
        <v>755</v>
      </c>
      <c r="P74" s="134" t="str">
        <f>IF(VLOOKUP($A74,'B2B - Flux 2 - UBL'!$A83:$R341,15,FALSE)=0,"",VLOOKUP($A74,'B2B - Flux 2 - UBL'!$A83:$R341,15,FALSE))</f>
        <v/>
      </c>
      <c r="Q74" s="134" t="str">
        <f>IF(VLOOKUP($A74,'B2B - Flux 2 - UBL'!$A83:$R341,16,FALSE)=0,"",VLOOKUP($A74,'B2B - Flux 2 - UBL'!$A83:$R341,16,FALSE))</f>
        <v/>
      </c>
      <c r="R74" s="134" t="str">
        <f>IF(VLOOKUP($A74,'B2B - Flux 2 - UBL'!$A83:$R341,17,FALSE)=0,"",VLOOKUP($A74,'B2B - Flux 2 - UBL'!$A83:$R341,17,FALSE))</f>
        <v/>
      </c>
      <c r="S74" s="109" t="str">
        <f>IF(VLOOKUP($A74,'B2B - Flux 2 - UBL'!$A83:$R341,5,FALSE)=0,"",VLOOKUP($A74,'B2B - Flux 2 - UBL'!$A83:$R341,5,FALSE))</f>
        <v/>
      </c>
    </row>
    <row r="75" spans="1:19" ht="28.5" x14ac:dyDescent="0.25">
      <c r="A75" s="37" t="s">
        <v>231</v>
      </c>
      <c r="B75" s="16" t="str">
        <f xml:space="preserve"> IF(VLOOKUP($A75,'B2B - Flux 2 - UBL'!$A84:$R342,2,FALSE)=0,"",VLOOKUP($A75,'B2B - Flux 2 - UBL'!$A84:$R342,2,FALSE))</f>
        <v>1.1</v>
      </c>
      <c r="C75" s="25"/>
      <c r="D75" s="43" t="str">
        <f>IF(VLOOKUP($A75,'B2B - Flux 2 - UBL'!$A84:$R342,4,FALSE)=0,"",VLOOKUP($A75,'B2B - Flux 2 - UBL'!$A84:$R342,4,FALSE))</f>
        <v/>
      </c>
      <c r="E75" s="53" t="str">
        <f>IF(VLOOKUP($A75,'B2B - Flux 2 - UBL'!$A84:$R342,5,FALSE)=0,"",VLOOKUP($A75,'B2B - Flux 2 - UBL'!$A84:$R342,5,FALSE))</f>
        <v>Prix net de l'article</v>
      </c>
      <c r="F75" s="54"/>
      <c r="G75" s="95" t="str">
        <f>IF(VLOOKUP($A75,'B2B - Flux 2 - UBL'!$A84:$R342,7,FALSE)=0,"",VLOOKUP($A75,'B2B - Flux 2 - UBL'!$A84:$R342,7,FALSE))</f>
        <v>/Invoice
/CreditNote</v>
      </c>
      <c r="H75" s="95" t="str">
        <f>IF(VLOOKUP($A75,'B2B - Flux 2 - UBL'!$A84:$R342,8,FALSE)=0,"",VLOOKUP($A75,'B2B - Flux 2 - UBL'!$A84:$R342,8,FALSE))</f>
        <v>/cac:InvoiceLine/cac:Price/cbc:PriceAmount
/cac:CreditNoteLine/cac:Price/cbc:PriceAmount</v>
      </c>
      <c r="I75" s="23" t="str">
        <f>IF(VLOOKUP($A75,'B2B - Flux 2 - UBL'!$A84:$R342,9,FALSE)=0,"",VLOOKUP($A75,'B2B - Flux 2 - UBL'!$A84:$R342,9,FALSE))</f>
        <v>MONTANT DU PRIX UNITAIRE</v>
      </c>
      <c r="J75" s="22">
        <f>IF(VLOOKUP($A75,'B2B - Flux 2 - UBL'!$A84:$R342,10,FALSE)=0,"",VLOOKUP($A75,'B2B - Flux 2 - UBL'!$A84:$R342,10,FALSE))</f>
        <v>19.600000000000001</v>
      </c>
      <c r="K75" s="19" t="str">
        <f>IF(VLOOKUP($A75,'B2B - Flux 2 - UBL'!$A84:$R342,11,FALSE)=0,"",VLOOKUP($A75,'B2B - Flux 2 - UBL'!$A84:$R342,11,FALSE))</f>
        <v/>
      </c>
      <c r="L75" s="49" t="str">
        <f>IF(VLOOKUP($A75,'B2B - Flux 2 - UBL'!$A84:$R342,12,FALSE)=0,"",VLOOKUP($A75,'B2B - Flux 2 - UBL'!$A84:$R342,12,FALSE))</f>
        <v/>
      </c>
      <c r="M75" s="21" t="str">
        <f>IF(VLOOKUP($A75,'B2B - Flux 2 - UBL'!$A84:$R342,13,FALSE)=0,"",VLOOKUP($A75,'B2B - Flux 2 - UBL'!$A84:$R342,13,FALSE))</f>
        <v>Prix d'un article, hors TVA, après application du Rabais sur le prix de l'article.</v>
      </c>
      <c r="N75" s="21" t="str">
        <f>IF(VLOOKUP($A75,'B2B - Flux 2 - UBL'!$A84:$R342,14,FALSE)=0,"",VLOOKUP($A75,'B2B - Flux 2 - UBL'!$A84:$R342,14,FALSE))</f>
        <v>Le Prix net de l'article doit être égal au Prix brut de l'article, moins le Rabais sur le prix de l'article.</v>
      </c>
      <c r="O75" s="127" t="s">
        <v>755</v>
      </c>
      <c r="P75" s="16" t="str">
        <f>IF(VLOOKUP($A75,'B2B - Flux 2 - UBL'!$A84:$R342,15,FALSE)=0,"",VLOOKUP($A75,'B2B - Flux 2 - UBL'!$A84:$R342,15,FALSE))</f>
        <v>G1.13
G1.55</v>
      </c>
      <c r="Q75" s="16" t="str">
        <f>IF(VLOOKUP($A75,'B2B - Flux 2 - UBL'!$A84:$R342,16,FALSE)=0,"",VLOOKUP($A75,'B2B - Flux 2 - UBL'!$A84:$R342,16,FALSE))</f>
        <v/>
      </c>
      <c r="R75" s="16" t="str">
        <f>IF(VLOOKUP($A75,'B2B - Flux 2 - UBL'!$A84:$R342,17,FALSE)=0,"",VLOOKUP($A75,'B2B - Flux 2 - UBL'!$A84:$R342,17,FALSE))</f>
        <v>BR-26
BR-27</v>
      </c>
      <c r="S75" s="28" t="str">
        <f>IF(VLOOKUP($A75,'B2B - Flux 2 - UBL'!$A84:$R342,5,FALSE)=0,"",VLOOKUP($A75,'B2B - Flux 2 - UBL'!$A84:$R342,5,FALSE))</f>
        <v>Prix net de l'article</v>
      </c>
    </row>
    <row r="76" spans="1:19" ht="28.5" x14ac:dyDescent="0.25">
      <c r="A76" s="37" t="s">
        <v>233</v>
      </c>
      <c r="B76" s="16" t="str">
        <f xml:space="preserve"> IF(VLOOKUP($A76,'B2B - Flux 2 - UBL'!$A85:$R343,2,FALSE)=0,"",VLOOKUP($A76,'B2B - Flux 2 - UBL'!$A85:$R343,2,FALSE))</f>
        <v>0.1</v>
      </c>
      <c r="C76" s="25"/>
      <c r="D76" s="52" t="str">
        <f>IF(VLOOKUP($A76,'B2B - Flux 2 - UBL'!$A85:$R343,4,FALSE)=0,"",VLOOKUP($A76,'B2B - Flux 2 - UBL'!$A85:$R343,4,FALSE))</f>
        <v/>
      </c>
      <c r="E76" s="53" t="str">
        <f>IF(VLOOKUP($A76,'B2B - Flux 2 - UBL'!$A85:$R343,5,FALSE)=0,"",VLOOKUP($A76,'B2B - Flux 2 - UBL'!$A85:$R343,5,FALSE))</f>
        <v>Rabais sur le prix de l'article</v>
      </c>
      <c r="F76" s="54"/>
      <c r="G76" s="95" t="str">
        <f>IF(VLOOKUP($A76,'B2B - Flux 2 - UBL'!$A85:$R343,7,FALSE)=0,"",VLOOKUP($A76,'B2B - Flux 2 - UBL'!$A85:$R343,7,FALSE))</f>
        <v>/Invoice
/CreditNote</v>
      </c>
      <c r="H76" s="95" t="str">
        <f>IF(VLOOKUP($A76,'B2B - Flux 2 - UBL'!$A85:$R343,8,FALSE)=0,"",VLOOKUP($A76,'B2B - Flux 2 - UBL'!$A85:$R343,8,FALSE))</f>
        <v>/cac:InvoiceLine/cac:Price/cac:AllowanceCharge/cbc:Amount
/cac:CreditNoteLine/cac:Price/cac:AllowanceCharge/cbc:Amount</v>
      </c>
      <c r="I76" s="23" t="str">
        <f>IF(VLOOKUP($A76,'B2B - Flux 2 - UBL'!$A85:$R343,9,FALSE)=0,"",VLOOKUP($A76,'B2B - Flux 2 - UBL'!$A85:$R343,9,FALSE))</f>
        <v>MONTANT DU PRIX UNITAIRE</v>
      </c>
      <c r="J76" s="22">
        <f>IF(VLOOKUP($A76,'B2B - Flux 2 - UBL'!$A85:$R343,10,FALSE)=0,"",VLOOKUP($A76,'B2B - Flux 2 - UBL'!$A85:$R343,10,FALSE))</f>
        <v>19.600000000000001</v>
      </c>
      <c r="K76" s="19" t="str">
        <f>IF(VLOOKUP($A76,'B2B - Flux 2 - UBL'!$A85:$R343,11,FALSE)=0,"",VLOOKUP($A76,'B2B - Flux 2 - UBL'!$A85:$R343,11,FALSE))</f>
        <v/>
      </c>
      <c r="L76" s="49" t="str">
        <f>IF(VLOOKUP($A76,'B2B - Flux 2 - UBL'!$A85:$R343,12,FALSE)=0,"",VLOOKUP($A76,'B2B - Flux 2 - UBL'!$A85:$R343,12,FALSE))</f>
        <v/>
      </c>
      <c r="M76" s="21" t="str">
        <f>IF(VLOOKUP($A76,'B2B - Flux 2 - UBL'!$A85:$R343,13,FALSE)=0,"",VLOOKUP($A76,'B2B - Flux 2 - UBL'!$A85:$R343,13,FALSE))</f>
        <v>Remise totale qui, une fois soustraite du Prix brut de l'article, donne le Prix net de l'article.</v>
      </c>
      <c r="N76" s="21" t="str">
        <f>IF(VLOOKUP($A76,'B2B - Flux 2 - UBL'!$A85:$R343,14,FALSE)=0,"",VLOOKUP($A76,'B2B - Flux 2 - UBL'!$A85:$R343,14,FALSE))</f>
        <v>S'applique exclusivement à l'unité et si elle n'est pas incluse dans le Prix brut de l'article.</v>
      </c>
      <c r="O76" s="127" t="s">
        <v>755</v>
      </c>
      <c r="P76" s="16" t="str">
        <f>IF(VLOOKUP($A76,'B2B - Flux 2 - UBL'!$A85:$R343,15,FALSE)=0,"",VLOOKUP($A76,'B2B - Flux 2 - UBL'!$A85:$R343,15,FALSE))</f>
        <v>G1.13</v>
      </c>
      <c r="Q76" s="16" t="str">
        <f>IF(VLOOKUP($A76,'B2B - Flux 2 - UBL'!$A85:$R343,16,FALSE)=0,"",VLOOKUP($A76,'B2B - Flux 2 - UBL'!$A85:$R343,16,FALSE))</f>
        <v/>
      </c>
      <c r="R76" s="16" t="str">
        <f>IF(VLOOKUP($A76,'B2B - Flux 2 - UBL'!$A85:$R343,17,FALSE)=0,"",VLOOKUP($A76,'B2B - Flux 2 - UBL'!$A85:$R343,17,FALSE))</f>
        <v/>
      </c>
      <c r="S76" s="28" t="str">
        <f>IF(VLOOKUP($A76,'B2B - Flux 2 - UBL'!$A85:$R343,5,FALSE)=0,"",VLOOKUP($A76,'B2B - Flux 2 - UBL'!$A85:$R343,5,FALSE))</f>
        <v>Rabais sur le prix de l'article</v>
      </c>
    </row>
    <row r="77" spans="1:19" ht="57" x14ac:dyDescent="0.25">
      <c r="A77" s="37" t="s">
        <v>235</v>
      </c>
      <c r="B77" s="16" t="str">
        <f xml:space="preserve"> IF(VLOOKUP($A77,'B2B - Flux 2 - UBL'!$A86:$R344,2,FALSE)=0,"",VLOOKUP($A77,'B2B - Flux 2 - UBL'!$A86:$R344,2,FALSE))</f>
        <v>0.1</v>
      </c>
      <c r="C77" s="25"/>
      <c r="D77" s="52" t="str">
        <f>IF(VLOOKUP($A77,'B2B - Flux 2 - UBL'!$A86:$R344,4,FALSE)=0,"",VLOOKUP($A77,'B2B - Flux 2 - UBL'!$A86:$R344,4,FALSE))</f>
        <v/>
      </c>
      <c r="E77" s="53" t="str">
        <f>IF(VLOOKUP($A77,'B2B - Flux 2 - UBL'!$A86:$R344,5,FALSE)=0,"",VLOOKUP($A77,'B2B - Flux 2 - UBL'!$A86:$R344,5,FALSE))</f>
        <v>Prix brut de l'article</v>
      </c>
      <c r="F77" s="54"/>
      <c r="G77" s="95" t="str">
        <f>IF(VLOOKUP($A77,'B2B - Flux 2 - UBL'!$A86:$R344,7,FALSE)=0,"",VLOOKUP($A77,'B2B - Flux 2 - UBL'!$A86:$R344,7,FALSE))</f>
        <v>/Invoice
/CreditNote</v>
      </c>
      <c r="H77" s="95" t="str">
        <f>IF(VLOOKUP($A77,'B2B - Flux 2 - UBL'!$A86:$R344,8,FALSE)=0,"",VLOOKUP($A77,'B2B - Flux 2 - UBL'!$A86:$R344,8,FALSE))</f>
        <v>/cac:InvoiceLine/cac:Price/cac:AllowanceCharge/cbc:BaseAmount
/cac:CreditNoteLine/cac:Price/cac:AllowanceCharge/cbc:BaseAmount</v>
      </c>
      <c r="I77" s="23" t="str">
        <f>IF(VLOOKUP($A77,'B2B - Flux 2 - UBL'!$A86:$R344,9,FALSE)=0,"",VLOOKUP($A77,'B2B - Flux 2 - UBL'!$A86:$R344,9,FALSE))</f>
        <v>MONTANT DU PRIX UNITAIRE</v>
      </c>
      <c r="J77" s="22">
        <f>IF(VLOOKUP($A77,'B2B - Flux 2 - UBL'!$A86:$R344,10,FALSE)=0,"",VLOOKUP($A77,'B2B - Flux 2 - UBL'!$A86:$R344,10,FALSE))</f>
        <v>19.600000000000001</v>
      </c>
      <c r="K77" s="19" t="str">
        <f>IF(VLOOKUP($A77,'B2B - Flux 2 - UBL'!$A86:$R344,11,FALSE)=0,"",VLOOKUP($A77,'B2B - Flux 2 - UBL'!$A86:$R344,11,FALSE))</f>
        <v/>
      </c>
      <c r="L77" s="137" t="str">
        <f>IF(VLOOKUP($A77,'B2B - Flux 2 - UBL'!$A86:$R344,12,FALSE)=0,"",VLOOKUP($A77,'B2B - Flux 2 - UBL'!$A86:$R344,12,FALSE))</f>
        <v/>
      </c>
      <c r="M77" s="21" t="str">
        <f>IF(VLOOKUP($A77,'B2B - Flux 2 - UBL'!$A86:$R344,13,FALSE)=0,"",VLOOKUP($A77,'B2B - Flux 2 - UBL'!$A86:$R344,13,FALSE))</f>
        <v>Prix unitaire, hors TVA, avant application du Rabais sur le prix de l'article.</v>
      </c>
      <c r="N77" s="135" t="str">
        <f>IF(VLOOKUP($A77,'B2B - Flux 2 - UBL'!$A86:$R344,14,FALSE)=0,"",VLOOKUP($A77,'B2B - Flux 2 - UBL'!$A86:$R344,14,FALSE))</f>
        <v/>
      </c>
      <c r="O77" s="127" t="s">
        <v>755</v>
      </c>
      <c r="P77" s="16" t="str">
        <f>IF(VLOOKUP($A77,'B2B - Flux 2 - UBL'!$A86:$R344,15,FALSE)=0,"",VLOOKUP($A77,'B2B - Flux 2 - UBL'!$A86:$R344,15,FALSE))</f>
        <v>G1.13
G6.09</v>
      </c>
      <c r="Q77" s="16" t="str">
        <f>IF(VLOOKUP($A77,'B2B - Flux 2 - UBL'!$A86:$R344,16,FALSE)=0,"",VLOOKUP($A77,'B2B - Flux 2 - UBL'!$A86:$R344,16,FALSE))</f>
        <v/>
      </c>
      <c r="R77" s="16" t="str">
        <f>IF(VLOOKUP($A77,'B2B - Flux 2 - UBL'!$A86:$R344,17,FALSE)=0,"",VLOOKUP($A77,'B2B - Flux 2 - UBL'!$A86:$R344,17,FALSE))</f>
        <v>BR-28</v>
      </c>
      <c r="S77" s="28" t="str">
        <f>IF(VLOOKUP($A77,'B2B - Flux 2 - UBL'!$A86:$R344,5,FALSE)=0,"",VLOOKUP($A77,'B2B - Flux 2 - UBL'!$A86:$R344,5,FALSE))</f>
        <v>Prix brut de l'article</v>
      </c>
    </row>
    <row r="78" spans="1:19" ht="28.5" x14ac:dyDescent="0.25">
      <c r="A78" s="37" t="s">
        <v>442</v>
      </c>
      <c r="B78" s="16" t="str">
        <f xml:space="preserve"> IF(VLOOKUP($A78,'B2B - Flux 2 - UBL'!$A87:$R345,2,FALSE)=0,"",VLOOKUP($A78,'B2B - Flux 2 - UBL'!$A87:$R345,2,FALSE))</f>
        <v>0.1</v>
      </c>
      <c r="C78" s="25"/>
      <c r="D78" s="52" t="str">
        <f>IF(VLOOKUP($A78,'B2B - Flux 2 - UBL'!$A87:$R345,4,FALSE)=0,"",VLOOKUP($A78,'B2B - Flux 2 - UBL'!$A87:$R345,4,FALSE))</f>
        <v/>
      </c>
      <c r="E78" s="66" t="str">
        <f>IF(VLOOKUP($A78,'B2B - Flux 2 - UBL'!$A87:$R345,5,FALSE)=0,"",VLOOKUP($A78,'B2B - Flux 2 - UBL'!$A87:$R345,5,FALSE))</f>
        <v>Quantité de base du prix de l'article</v>
      </c>
      <c r="F78" s="54"/>
      <c r="G78" s="95" t="str">
        <f>IF(VLOOKUP($A78,'B2B - Flux 2 - UBL'!$A87:$R345,7,FALSE)=0,"",VLOOKUP($A78,'B2B - Flux 2 - UBL'!$A87:$R345,7,FALSE))</f>
        <v>/Invoice
/CreditNote</v>
      </c>
      <c r="H78" s="95" t="str">
        <f>IF(VLOOKUP($A78,'B2B - Flux 2 - UBL'!$A87:$R345,8,FALSE)=0,"",VLOOKUP($A78,'B2B - Flux 2 - UBL'!$A87:$R345,8,FALSE))</f>
        <v>/cac:InvoiceLine/cac:Price/cbc:BaseQuantity
/cac:CreditNoteLine/cac:Price/cbc:BaseQuantity</v>
      </c>
      <c r="I78" s="23" t="str">
        <f>IF(VLOOKUP($A78,'B2B - Flux 2 - UBL'!$A87:$R345,9,FALSE)=0,"",VLOOKUP($A78,'B2B - Flux 2 - UBL'!$A87:$R345,9,FALSE))</f>
        <v>QUANTITE</v>
      </c>
      <c r="J78" s="22">
        <f>IF(VLOOKUP($A78,'B2B - Flux 2 - UBL'!$A87:$R345,10,FALSE)=0,"",VLOOKUP($A78,'B2B - Flux 2 - UBL'!$A87:$R345,10,FALSE))</f>
        <v>19.600000000000001</v>
      </c>
      <c r="K78" s="19" t="str">
        <f>IF(VLOOKUP($A78,'B2B - Flux 2 - UBL'!$A87:$R345,11,FALSE)=0,"",VLOOKUP($A78,'B2B - Flux 2 - UBL'!$A87:$R345,11,FALSE))</f>
        <v/>
      </c>
      <c r="L78" s="137" t="str">
        <f>IF(VLOOKUP($A78,'B2B - Flux 2 - UBL'!$A87:$R345,12,FALSE)=0,"",VLOOKUP($A78,'B2B - Flux 2 - UBL'!$A87:$R345,12,FALSE))</f>
        <v/>
      </c>
      <c r="M78" s="21" t="str">
        <f>IF(VLOOKUP($A78,'B2B - Flux 2 - UBL'!$A87:$R345,13,FALSE)=0,"",VLOOKUP($A78,'B2B - Flux 2 - UBL'!$A87:$R345,13,FALSE))</f>
        <v>Nombre d'articles sur lequel s'applique le prix.</v>
      </c>
      <c r="N78" s="135" t="str">
        <f>IF(VLOOKUP($A78,'B2B - Flux 2 - UBL'!$A87:$R345,14,FALSE)=0,"",VLOOKUP($A78,'B2B - Flux 2 - UBL'!$A87:$R345,14,FALSE))</f>
        <v/>
      </c>
      <c r="O78" s="127" t="s">
        <v>755</v>
      </c>
      <c r="P78" s="16" t="str">
        <f>IF(VLOOKUP($A78,'B2B - Flux 2 - UBL'!$A87:$R345,15,FALSE)=0,"",VLOOKUP($A78,'B2B - Flux 2 - UBL'!$A87:$R345,15,FALSE))</f>
        <v>G6.09</v>
      </c>
      <c r="Q78" s="16" t="str">
        <f>IF(VLOOKUP($A78,'B2B - Flux 2 - UBL'!$A87:$R345,16,FALSE)=0,"",VLOOKUP($A78,'B2B - Flux 2 - UBL'!$A87:$R345,16,FALSE))</f>
        <v/>
      </c>
      <c r="R78" s="16" t="str">
        <f>IF(VLOOKUP($A78,'B2B - Flux 2 - UBL'!$A87:$R345,17,FALSE)=0,"",VLOOKUP($A78,'B2B - Flux 2 - UBL'!$A87:$R345,17,FALSE))</f>
        <v/>
      </c>
      <c r="S78" s="28" t="str">
        <f>IF(VLOOKUP($A78,'B2B - Flux 2 - UBL'!$A87:$R345,5,FALSE)=0,"",VLOOKUP($A78,'B2B - Flux 2 - UBL'!$A87:$R345,5,FALSE))</f>
        <v>Quantité de base du prix de l'article</v>
      </c>
    </row>
    <row r="79" spans="1:19" ht="99.75" x14ac:dyDescent="0.25">
      <c r="A79" s="37" t="s">
        <v>443</v>
      </c>
      <c r="B79" s="16" t="str">
        <f xml:space="preserve"> IF(VLOOKUP($A79,'B2B - Flux 2 - UBL'!$A88:$R346,2,FALSE)=0,"",VLOOKUP($A79,'B2B - Flux 2 - UBL'!$A88:$R346,2,FALSE))</f>
        <v>0.1</v>
      </c>
      <c r="C79" s="25"/>
      <c r="D79" s="52" t="str">
        <f>IF(VLOOKUP($A79,'B2B - Flux 2 - UBL'!$A88:$R346,4,FALSE)=0,"",VLOOKUP($A79,'B2B - Flux 2 - UBL'!$A88:$R346,4,FALSE))</f>
        <v/>
      </c>
      <c r="E79" s="53" t="str">
        <f>IF(VLOOKUP($A79,'B2B - Flux 2 - UBL'!$A88:$R346,5,FALSE)=0,"",VLOOKUP($A79,'B2B - Flux 2 - UBL'!$A88:$R346,5,FALSE))</f>
        <v>Code de l'unité de mesure de la quantité de base du prix de l'article</v>
      </c>
      <c r="F79" s="54"/>
      <c r="G79" s="95" t="str">
        <f>IF(VLOOKUP($A79,'B2B - Flux 2 - UBL'!$A88:$R346,7,FALSE)=0,"",VLOOKUP($A79,'B2B - Flux 2 - UBL'!$A88:$R346,7,FALSE))</f>
        <v>/Invoice
/CreditNote</v>
      </c>
      <c r="H79" s="95" t="str">
        <f>IF(VLOOKUP($A79,'B2B - Flux 2 - UBL'!$A88:$R346,8,FALSE)=0,"",VLOOKUP($A79,'B2B - Flux 2 - UBL'!$A88:$R346,8,FALSE))</f>
        <v xml:space="preserve">
/cac:CreditNoteLine/cac:Price/cbc:BaseQuantity/@unitCode
/cac:InvoiceLine/cac:Price/cbc:BaseQuantity/@unitCode</v>
      </c>
      <c r="I79" s="23" t="str">
        <f>IF(VLOOKUP($A79,'B2B - Flux 2 - UBL'!$A88:$R346,9,FALSE)=0,"",VLOOKUP($A79,'B2B - Flux 2 - UBL'!$A88:$R346,9,FALSE))</f>
        <v>CODE</v>
      </c>
      <c r="J79" s="22">
        <f>IF(VLOOKUP($A79,'B2B - Flux 2 - UBL'!$A88:$R346,10,FALSE)=0,"",VLOOKUP($A79,'B2B - Flux 2 - UBL'!$A88:$R346,10,FALSE))</f>
        <v>3</v>
      </c>
      <c r="K79" s="22" t="str">
        <f>IF(VLOOKUP($A79,'B2B - Flux 2 - UBL'!$A88:$R346,11,FALSE)=0,"",VLOOKUP($A79,'B2B - Flux 2 - UBL'!$A88:$R346,11,FALSE))</f>
        <v>EN16931 Codelists</v>
      </c>
      <c r="L79" s="120" t="str">
        <f>IF(VLOOKUP($A79,'B2B - Flux 2 - UBL'!$A88:$R346,12,FALSE)=0,"",VLOOKUP($A79,'B2B - Flux 2 - UBL'!$A88:$R346,12,FALSE))</f>
        <v/>
      </c>
      <c r="M79" s="21" t="str">
        <f>IF(VLOOKUP($A79,'B2B - Flux 2 - UBL'!$A88:$R346,13,FALSE)=0,"",VLOOKUP($A79,'B2B - Flux 2 - UBL'!$A88:$R346,13,FALSE))</f>
        <v>Unité de mesure applicable à la Quantité de base du prix de l'article.</v>
      </c>
      <c r="N79" s="21" t="str">
        <f>IF(VLOOKUP($A79,'B2B - Flux 2 - UBL'!$A88:$R346,14,FALSE)=0,"",VLOOKUP($A79,'B2B - Flux 2 - UBL'!$A88:$R346,14,FALSE))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79" s="127" t="s">
        <v>755</v>
      </c>
      <c r="P79" s="16" t="str">
        <f>IF(VLOOKUP($A79,'B2B - Flux 2 - UBL'!$A88:$R346,15,FALSE)=0,"",VLOOKUP($A79,'B2B - Flux 2 - UBL'!$A88:$R346,15,FALSE))</f>
        <v>G6.09</v>
      </c>
      <c r="Q79" s="16" t="str">
        <f>IF(VLOOKUP($A79,'B2B - Flux 2 - UBL'!$A88:$R346,16,FALSE)=0,"",VLOOKUP($A79,'B2B - Flux 2 - UBL'!$A88:$R346,16,FALSE))</f>
        <v/>
      </c>
      <c r="R79" s="16" t="str">
        <f>IF(VLOOKUP($A79,'B2B - Flux 2 - UBL'!$A88:$R346,17,FALSE)=0,"",VLOOKUP($A79,'B2B - Flux 2 - UBL'!$A88:$R346,17,FALSE))</f>
        <v/>
      </c>
      <c r="S79" s="21" t="str">
        <f>IF(VLOOKUP($A79,'B2B - Flux 2 - UBL'!$A88:$R346,5,FALSE)=0,"",VLOOKUP($A79,'B2B - Flux 2 - UBL'!$A88:$R346,5,FALSE))</f>
        <v>Code de l'unité de mesure de la quantité de base du prix de l'article</v>
      </c>
    </row>
    <row r="80" spans="1:19" ht="42.75" x14ac:dyDescent="0.25">
      <c r="A80" s="29" t="s">
        <v>237</v>
      </c>
      <c r="B80" s="16" t="str">
        <f xml:space="preserve"> IF(VLOOKUP($A80,'B2B - Flux 2 - UBL'!$A89:$R347,2,FALSE)=0,"",VLOOKUP($A80,'B2B - Flux 2 - UBL'!$A89:$R347,2,FALSE))</f>
        <v>1.1</v>
      </c>
      <c r="C80" s="25"/>
      <c r="D80" s="42" t="str">
        <f>IF(VLOOKUP($A80,'B2B - Flux 2 - UBL'!$A89:$R347,4,FALSE)=0,"",VLOOKUP($A80,'B2B - Flux 2 - UBL'!$A89:$R347,4,FALSE))</f>
        <v>INFORMATION SUR LA TVA</v>
      </c>
      <c r="E80" s="55"/>
      <c r="F80" s="56"/>
      <c r="G80" s="95" t="str">
        <f>IF(VLOOKUP($A80,'B2B - Flux 2 - UBL'!$A89:$R347,7,FALSE)=0,"",VLOOKUP($A80,'B2B - Flux 2 - UBL'!$A89:$R347,7,FALSE))</f>
        <v>/Invoice
/CreditNote</v>
      </c>
      <c r="H80" s="95" t="str">
        <f>IF(VLOOKUP($A80,'B2B - Flux 2 - UBL'!$A89:$R347,8,FALSE)=0,"",VLOOKUP($A80,'B2B - Flux 2 - UBL'!$A89:$R347,8,FALSE))</f>
        <v>/cac:InvoiceLine/cac:Item/cac:ClassifiedTaxCategory
/cac:CreditNoteLine/cac:Item/cac:ClassifiedTaxCategory</v>
      </c>
      <c r="I80" s="140" t="str">
        <f>IF(VLOOKUP($A80,'B2B - Flux 2 - UBL'!$A89:$R347,9,FALSE)=0,"",VLOOKUP($A80,'B2B - Flux 2 - UBL'!$A89:$R347,9,FALSE))</f>
        <v/>
      </c>
      <c r="J80" s="109" t="str">
        <f>IF(VLOOKUP($A80,'B2B - Flux 2 - UBL'!$A89:$R347,10,FALSE)=0,"",VLOOKUP($A80,'B2B - Flux 2 - UBL'!$A89:$R347,10,FALSE))</f>
        <v/>
      </c>
      <c r="K80" s="136" t="str">
        <f>IF(VLOOKUP($A80,'B2B - Flux 2 - UBL'!$A89:$R347,11,FALSE)=0,"",VLOOKUP($A80,'B2B - Flux 2 - UBL'!$A89:$R347,11,FALSE))</f>
        <v/>
      </c>
      <c r="L80" s="109" t="str">
        <f>IF(VLOOKUP($A80,'B2B - Flux 2 - UBL'!$A89:$R347,12,FALSE)=0,"",VLOOKUP($A80,'B2B - Flux 2 - UBL'!$A89:$R347,12,FALSE))</f>
        <v/>
      </c>
      <c r="M80" s="122" t="str">
        <f>IF(VLOOKUP($A80,'B2B - Flux 2 - UBL'!$A89:$R347,13,FALSE)=0,"",VLOOKUP($A80,'B2B - Flux 2 - UBL'!$A89:$R347,13,FALSE))</f>
        <v>Groupe de termes métiers fournissant des informations sur la TVA applicable aux biens et services facturés sur la ligne de Facture.</v>
      </c>
      <c r="N80" s="132" t="str">
        <f>IF(VLOOKUP($A80,'B2B - Flux 2 - UBL'!$A89:$R347,14,FALSE)=0,"",VLOOKUP($A80,'B2B - Flux 2 - UBL'!$A89:$R347,14,FALSE))</f>
        <v/>
      </c>
      <c r="O80" s="133" t="s">
        <v>755</v>
      </c>
      <c r="P80" s="134" t="str">
        <f>IF(VLOOKUP($A80,'B2B - Flux 2 - UBL'!$A89:$R347,15,FALSE)=0,"",VLOOKUP($A80,'B2B - Flux 2 - UBL'!$A89:$R347,15,FALSE))</f>
        <v/>
      </c>
      <c r="Q80" s="134" t="str">
        <f>IF(VLOOKUP($A80,'B2B - Flux 2 - UBL'!$A89:$R347,16,FALSE)=0,"",VLOOKUP($A80,'B2B - Flux 2 - UBL'!$A89:$R347,16,FALSE))</f>
        <v/>
      </c>
      <c r="R80" s="134" t="str">
        <f>IF(VLOOKUP($A80,'B2B - Flux 2 - UBL'!$A89:$R347,17,FALSE)=0,"",VLOOKUP($A80,'B2B - Flux 2 - UBL'!$A89:$R347,17,FALSE))</f>
        <v/>
      </c>
      <c r="S80" s="109" t="str">
        <f>IF(VLOOKUP($A80,'B2B - Flux 2 - UBL'!$A89:$R347,5,FALSE)=0,"",VLOOKUP($A80,'B2B - Flux 2 - UBL'!$A89:$R347,5,FALSE))</f>
        <v/>
      </c>
    </row>
    <row r="81" spans="1:19" ht="142.5" x14ac:dyDescent="0.25">
      <c r="A81" s="37" t="s">
        <v>238</v>
      </c>
      <c r="B81" s="16" t="str">
        <f xml:space="preserve"> IF(VLOOKUP($A81,'B2B - Flux 2 - UBL'!$A93:$R348,2,FALSE)=0,"",VLOOKUP($A81,'B2B - Flux 2 - UBL'!$A93:$R348,2,FALSE))</f>
        <v>1.1</v>
      </c>
      <c r="C81" s="25"/>
      <c r="D81" s="43" t="str">
        <f>IF(VLOOKUP($A81,'B2B - Flux 2 - UBL'!$A93:$R348,4,FALSE)=0,"",VLOOKUP($A81,'B2B - Flux 2 - UBL'!$A93:$R348,4,FALSE))</f>
        <v/>
      </c>
      <c r="E81" s="44" t="str">
        <f>IF(VLOOKUP($A81,'B2B - Flux 2 - UBL'!$A93:$R348,5,FALSE)=0,"",VLOOKUP($A81,'B2B - Flux 2 - UBL'!$A93:$R348,5,FALSE))</f>
        <v>Code de type de TVA de l'article facturé</v>
      </c>
      <c r="F81" s="44"/>
      <c r="G81" s="95" t="str">
        <f>IF(VLOOKUP($A81,'B2B - Flux 2 - UBL'!$A93:$R348,7,FALSE)=0,"",VLOOKUP($A81,'B2B - Flux 2 - UBL'!$A93:$R348,7,FALSE))</f>
        <v>/Invoice
/CreditNote</v>
      </c>
      <c r="H81" s="95" t="str">
        <f>IF(VLOOKUP($A81,'B2B - Flux 2 - UBL'!$A93:$R348,8,FALSE)=0,"",VLOOKUP($A81,'B2B - Flux 2 - UBL'!$A93:$R348,8,FALSE))</f>
        <v>/cac:InvoiceLine/cac:Item/cac:ClassifiedTaxCategory/cbc:ID
/cac:CreditNoteLine/cac:Item/cac:ClassifiedTaxCategory/cbc:ID</v>
      </c>
      <c r="I81" s="23" t="str">
        <f>IF(VLOOKUP($A81,'B2B - Flux 2 - UBL'!$A93:$R348,9,FALSE)=0,"",VLOOKUP($A81,'B2B - Flux 2 - UBL'!$A93:$R348,9,FALSE))</f>
        <v>CODE</v>
      </c>
      <c r="J81" s="22" t="str">
        <f>IF(VLOOKUP($A81,'B2B - Flux 2 - UBL'!$A93:$R348,10,FALSE)=0,"",VLOOKUP($A81,'B2B - Flux 2 - UBL'!$A93:$R348,10,FALSE))</f>
        <v/>
      </c>
      <c r="K81" s="88" t="str">
        <f>IF(VLOOKUP($A81,'B2B - Flux 2 - UBL'!$A93:$R348,11,FALSE)=0,"",VLOOKUP($A81,'B2B - Flux 2 - UBL'!$A93:$R348,11,FALSE))</f>
        <v>UNTDID 5305</v>
      </c>
      <c r="L81" s="49" t="str">
        <f>IF(VLOOKUP($A81,'B2B - Flux 2 - UBL'!$A93:$R348,12,FALSE)=0,"",VLOOKUP($A81,'B2B - Flux 2 - UBL'!$A93:$R348,12,FALSE))</f>
        <v/>
      </c>
      <c r="M81" s="21" t="str">
        <f>IF(VLOOKUP($A81,'B2B - Flux 2 - UBL'!$A93:$R348,13,FALSE)=0,"",VLOOKUP($A81,'B2B - Flux 2 - UBL'!$A93:$R348,13,FALSE))</f>
        <v>Code de type de TVA applicable à l'article facturé.</v>
      </c>
      <c r="N81" s="21" t="str">
        <f>IF(VLOOKUP($A81,'B2B - Flux 2 - UBL'!$A93:$R348,14,FALSE)=0,"",VLOOKUP($A81,'B2B - Flux 2 - UBL'!$A93:$R348,14,FALSE))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81" s="127" t="s">
        <v>755</v>
      </c>
      <c r="P81" s="16" t="str">
        <f>IF(VLOOKUP($A81,'B2B - Flux 2 - UBL'!$A93:$R348,15,FALSE)=0,"",VLOOKUP($A81,'B2B - Flux 2 - UBL'!$A93:$R348,15,FALSE))</f>
        <v>G2.31</v>
      </c>
      <c r="Q81" s="16" t="str">
        <f>IF(VLOOKUP($A81,'B2B - Flux 2 - UBL'!$A93:$R348,16,FALSE)=0,"",VLOOKUP($A81,'B2B - Flux 2 - UBL'!$A93:$R348,16,FALSE))</f>
        <v/>
      </c>
      <c r="R81" s="16" t="str">
        <f>IF(VLOOKUP($A81,'B2B - Flux 2 - UBL'!$A93:$R348,17,FALSE)=0,"",VLOOKUP($A81,'B2B - Flux 2 - UBL'!$A93:$R348,17,FALSE))</f>
        <v>BR-CO-4</v>
      </c>
      <c r="S81" s="21" t="str">
        <f>IF(VLOOKUP($A81,'B2B - Flux 2 - UBL'!$A93:$R348,5,FALSE)=0,"",VLOOKUP($A81,'B2B - Flux 2 - UBL'!$A93:$R348,5,FALSE))</f>
        <v>Code de type de TVA de l'article facturé</v>
      </c>
    </row>
    <row r="82" spans="1:19" ht="57" x14ac:dyDescent="0.25">
      <c r="A82" s="37" t="s">
        <v>241</v>
      </c>
      <c r="B82" s="16" t="str">
        <f xml:space="preserve"> IF(VLOOKUP($A82,'B2B - Flux 2 - UBL'!$A94:$R349,2,FALSE)=0,"",VLOOKUP($A82,'B2B - Flux 2 - UBL'!$A94:$R349,2,FALSE))</f>
        <v>0.1</v>
      </c>
      <c r="C82" s="25"/>
      <c r="D82" s="68" t="str">
        <f>IF(VLOOKUP($A82,'B2B - Flux 2 - UBL'!$A94:$R349,4,FALSE)=0,"",VLOOKUP($A82,'B2B - Flux 2 - UBL'!$A94:$R349,4,FALSE))</f>
        <v/>
      </c>
      <c r="E82" s="44" t="str">
        <f>IF(VLOOKUP($A82,'B2B - Flux 2 - UBL'!$A94:$R349,5,FALSE)=0,"",VLOOKUP($A82,'B2B - Flux 2 - UBL'!$A94:$R349,5,FALSE))</f>
        <v>Taux de TVA de l'article facturé</v>
      </c>
      <c r="F82" s="44"/>
      <c r="G82" s="95" t="str">
        <f>IF(VLOOKUP($A82,'B2B - Flux 2 - UBL'!$A94:$R349,7,FALSE)=0,"",VLOOKUP($A82,'B2B - Flux 2 - UBL'!$A94:$R349,7,FALSE))</f>
        <v>/Invoice
/CreditNote</v>
      </c>
      <c r="H82" s="95" t="str">
        <f>IF(VLOOKUP($A82,'B2B - Flux 2 - UBL'!$A94:$R349,8,FALSE)=0,"",VLOOKUP($A82,'B2B - Flux 2 - UBL'!$A94:$R349,8,FALSE))</f>
        <v>/cac:InvoiceLine/cac:Item/cac:ClassifiedTaxCategory/cbc:Percent
/cac:CreditNoteLine/cac:Item/cac:ClassifiedTaxCategory/cbc:Percent</v>
      </c>
      <c r="I82" s="23" t="str">
        <f>IF(VLOOKUP($A82,'B2B - Flux 2 - UBL'!$A94:$R349,9,FALSE)=0,"",VLOOKUP($A82,'B2B - Flux 2 - UBL'!$A94:$R349,9,FALSE))</f>
        <v>POURCENTAGE</v>
      </c>
      <c r="J82" s="22" t="str">
        <f>IF(VLOOKUP($A82,'B2B - Flux 2 - UBL'!$A94:$R349,10,FALSE)=0,"",VLOOKUP($A82,'B2B - Flux 2 - UBL'!$A94:$R349,10,FALSE))</f>
        <v/>
      </c>
      <c r="K82" s="19" t="str">
        <f>IF(VLOOKUP($A82,'B2B - Flux 2 - UBL'!$A94:$R349,11,FALSE)=0,"",VLOOKUP($A82,'B2B - Flux 2 - UBL'!$A94:$R349,11,FALSE))</f>
        <v/>
      </c>
      <c r="L82" s="49" t="str">
        <f>IF(VLOOKUP($A82,'B2B - Flux 2 - UBL'!$A94:$R349,12,FALSE)=0,"",VLOOKUP($A82,'B2B - Flux 2 - UBL'!$A94:$R349,12,FALSE))</f>
        <v/>
      </c>
      <c r="M82" s="21" t="str">
        <f>IF(VLOOKUP($A82,'B2B - Flux 2 - UBL'!$A94:$R349,13,FALSE)=0,"",VLOOKUP($A82,'B2B - Flux 2 - UBL'!$A94:$R349,13,FALSE))</f>
        <v>Taux de TVA, exprimé sous forme de pourcentage, applicable à l'article facturé.</v>
      </c>
      <c r="N82" s="21" t="str">
        <f>IF(VLOOKUP($A82,'B2B - Flux 2 - UBL'!$A94:$R349,14,FALSE)=0,"",VLOOKUP($A82,'B2B - Flux 2 - UBL'!$A94:$R349,14,FALSE))</f>
        <v>Un taux de TVA de zéro pour cent est appliqué dans les calculs même si l'article se trouve hors du champ d'application de la TVA.</v>
      </c>
      <c r="O82" s="127" t="s">
        <v>755</v>
      </c>
      <c r="P82" s="16" t="str">
        <f>IF(VLOOKUP($A82,'B2B - Flux 2 - UBL'!$A94:$R349,15,FALSE)=0,"",VLOOKUP($A82,'B2B - Flux 2 - UBL'!$A94:$R349,15,FALSE))</f>
        <v>G1.24
G6.09</v>
      </c>
      <c r="Q82" s="16" t="str">
        <f>IF(VLOOKUP($A82,'B2B - Flux 2 - UBL'!$A94:$R349,16,FALSE)=0,"",VLOOKUP($A82,'B2B - Flux 2 - UBL'!$A94:$R349,16,FALSE))</f>
        <v/>
      </c>
      <c r="R82" s="16" t="str">
        <f>IF(VLOOKUP($A82,'B2B - Flux 2 - UBL'!$A94:$R349,17,FALSE)=0,"",VLOOKUP($A82,'B2B - Flux 2 - UBL'!$A94:$R349,17,FALSE))</f>
        <v/>
      </c>
      <c r="S82" s="21" t="str">
        <f>IF(VLOOKUP($A82,'B2B - Flux 2 - UBL'!$A94:$R349,5,FALSE)=0,"",VLOOKUP($A82,'B2B - Flux 2 - UBL'!$A94:$R349,5,FALSE))</f>
        <v>Taux de TVA de l'article facturé</v>
      </c>
    </row>
    <row r="83" spans="1:19" ht="28.5" x14ac:dyDescent="0.25">
      <c r="A83" s="17" t="s">
        <v>244</v>
      </c>
      <c r="B83" s="16" t="str">
        <f xml:space="preserve"> IF(VLOOKUP($A83,'B2B - Flux 2 - UBL'!$A95:$R350,2,FALSE)=0,"",VLOOKUP($A83,'B2B - Flux 2 - UBL'!$A95:$R350,2,FALSE))</f>
        <v>1.1</v>
      </c>
      <c r="C83" s="25"/>
      <c r="D83" s="42" t="str">
        <f>IF(VLOOKUP($A83,'B2B - Flux 2 - UBL'!$A95:$R350,4,FALSE)=0,"",VLOOKUP($A83,'B2B - Flux 2 - UBL'!$A95:$R350,4,FALSE))</f>
        <v>INFORMATION SUR L'ARTCILE</v>
      </c>
      <c r="E83" s="55"/>
      <c r="F83" s="56"/>
      <c r="G83" s="95" t="str">
        <f>IF(VLOOKUP($A83,'B2B - Flux 2 - UBL'!$A95:$R350,7,FALSE)=0,"",VLOOKUP($A83,'B2B - Flux 2 - UBL'!$A95:$R350,7,FALSE))</f>
        <v>/Invoice
/CreditNote</v>
      </c>
      <c r="H83" s="95" t="str">
        <f>IF(VLOOKUP($A83,'B2B - Flux 2 - UBL'!$A95:$R350,8,FALSE)=0,"",VLOOKUP($A83,'B2B - Flux 2 - UBL'!$A95:$R350,8,FALSE))</f>
        <v>/cac:InvoiceLine/cac:Item
/cac:CreditNoteLine/cac:Item</v>
      </c>
      <c r="I83" s="140" t="str">
        <f>IF(VLOOKUP($A83,'B2B - Flux 2 - UBL'!$A95:$R350,9,FALSE)=0,"",VLOOKUP($A83,'B2B - Flux 2 - UBL'!$A95:$R350,9,FALSE))</f>
        <v/>
      </c>
      <c r="J83" s="109" t="str">
        <f>IF(VLOOKUP($A83,'B2B - Flux 2 - UBL'!$A95:$R350,10,FALSE)=0,"",VLOOKUP($A83,'B2B - Flux 2 - UBL'!$A95:$R350,10,FALSE))</f>
        <v/>
      </c>
      <c r="K83" s="136" t="str">
        <f>IF(VLOOKUP($A83,'B2B - Flux 2 - UBL'!$A95:$R350,11,FALSE)=0,"",VLOOKUP($A83,'B2B - Flux 2 - UBL'!$A95:$R350,11,FALSE))</f>
        <v/>
      </c>
      <c r="L83" s="109" t="str">
        <f>IF(VLOOKUP($A83,'B2B - Flux 2 - UBL'!$A95:$R350,12,FALSE)=0,"",VLOOKUP($A83,'B2B - Flux 2 - UBL'!$A95:$R350,12,FALSE))</f>
        <v/>
      </c>
      <c r="M83" s="122" t="str">
        <f>IF(VLOOKUP($A83,'B2B - Flux 2 - UBL'!$A95:$R350,13,FALSE)=0,"",VLOOKUP($A83,'B2B - Flux 2 - UBL'!$A95:$R350,13,FALSE))</f>
        <v>Groupe de termes métiers fournissant des informations sur les biens et services facturés.</v>
      </c>
      <c r="N83" s="132" t="str">
        <f>IF(VLOOKUP($A83,'B2B - Flux 2 - UBL'!$A95:$R350,14,FALSE)=0,"",VLOOKUP($A83,'B2B - Flux 2 - UBL'!$A95:$R350,14,FALSE))</f>
        <v/>
      </c>
      <c r="O83" s="133" t="s">
        <v>755</v>
      </c>
      <c r="P83" s="134" t="str">
        <f>IF(VLOOKUP($A83,'B2B - Flux 2 - UBL'!$A95:$R350,15,FALSE)=0,"",VLOOKUP($A83,'B2B - Flux 2 - UBL'!$A95:$R350,15,FALSE))</f>
        <v/>
      </c>
      <c r="Q83" s="134" t="str">
        <f>IF(VLOOKUP($A83,'B2B - Flux 2 - UBL'!$A95:$R350,16,FALSE)=0,"",VLOOKUP($A83,'B2B - Flux 2 - UBL'!$A95:$R350,16,FALSE))</f>
        <v/>
      </c>
      <c r="R83" s="134" t="str">
        <f>IF(VLOOKUP($A83,'B2B - Flux 2 - UBL'!$A95:$R350,17,FALSE)=0,"",VLOOKUP($A83,'B2B - Flux 2 - UBL'!$A95:$R350,17,FALSE))</f>
        <v/>
      </c>
      <c r="S83" s="109" t="str">
        <f>IF(VLOOKUP($A83,'B2B - Flux 2 - UBL'!$A95:$R350,5,FALSE)=0,"",VLOOKUP($A83,'B2B - Flux 2 - UBL'!$A95:$R350,5,FALSE))</f>
        <v/>
      </c>
    </row>
    <row r="84" spans="1:19" ht="28.5" x14ac:dyDescent="0.25">
      <c r="A84" s="37" t="s">
        <v>245</v>
      </c>
      <c r="B84" s="16" t="str">
        <f xml:space="preserve"> IF(VLOOKUP($A84,'B2B - Flux 2 - UBL'!$A96:$R351,2,FALSE)=0,"",VLOOKUP($A84,'B2B - Flux 2 - UBL'!$A96:$R351,2,FALSE))</f>
        <v>1.1</v>
      </c>
      <c r="C84" s="33"/>
      <c r="D84" s="68" t="str">
        <f>IF(VLOOKUP($A84,'B2B - Flux 2 - UBL'!$A96:$R351,4,FALSE)=0,"",VLOOKUP($A84,'B2B - Flux 2 - UBL'!$A96:$R351,4,FALSE))</f>
        <v/>
      </c>
      <c r="E84" s="45" t="str">
        <f>IF(VLOOKUP($A84,'B2B - Flux 2 - UBL'!$A96:$R351,5,FALSE)=0,"",VLOOKUP($A84,'B2B - Flux 2 - UBL'!$A96:$R351,5,FALSE))</f>
        <v>Nom de l'article</v>
      </c>
      <c r="F84" s="44"/>
      <c r="G84" s="95" t="str">
        <f>IF(VLOOKUP($A84,'B2B - Flux 2 - UBL'!$A96:$R351,7,FALSE)=0,"",VLOOKUP($A84,'B2B - Flux 2 - UBL'!$A96:$R351,7,FALSE))</f>
        <v>/Invoice
/CreditNote</v>
      </c>
      <c r="H84" s="95" t="str">
        <f>IF(VLOOKUP($A84,'B2B - Flux 2 - UBL'!$A96:$R351,8,FALSE)=0,"",VLOOKUP($A84,'B2B - Flux 2 - UBL'!$A96:$R351,8,FALSE))</f>
        <v>/cac:InvoiceLine/cac:Item/cbc:Name
/cac:CreditNoteLine/cac:Item/cbc:Name</v>
      </c>
      <c r="I84" s="23" t="str">
        <f>IF(VLOOKUP($A84,'B2B - Flux 2 - UBL'!$A96:$R351,9,FALSE)=0,"",VLOOKUP($A84,'B2B - Flux 2 - UBL'!$A96:$R351,9,FALSE))</f>
        <v>TEXTE</v>
      </c>
      <c r="J84" s="22">
        <f>IF(VLOOKUP($A84,'B2B - Flux 2 - UBL'!$A96:$R351,10,FALSE)=0,"",VLOOKUP($A84,'B2B - Flux 2 - UBL'!$A96:$R351,10,FALSE))</f>
        <v>40</v>
      </c>
      <c r="K84" s="19" t="str">
        <f>IF(VLOOKUP($A84,'B2B - Flux 2 - UBL'!$A96:$R351,11,FALSE)=0,"",VLOOKUP($A84,'B2B - Flux 2 - UBL'!$A96:$R351,11,FALSE))</f>
        <v/>
      </c>
      <c r="L84" s="137" t="str">
        <f>IF(VLOOKUP($A84,'B2B - Flux 2 - UBL'!$A96:$R351,12,FALSE)=0,"",VLOOKUP($A84,'B2B - Flux 2 - UBL'!$A96:$R351,12,FALSE))</f>
        <v/>
      </c>
      <c r="M84" s="135" t="str">
        <f>IF(VLOOKUP($A84,'B2B - Flux 2 - UBL'!$A96:$R351,13,FALSE)=0,"",VLOOKUP($A84,'B2B - Flux 2 - UBL'!$A96:$R351,13,FALSE))</f>
        <v>Nom d'un article.</v>
      </c>
      <c r="N84" s="135" t="str">
        <f>IF(VLOOKUP($A84,'B2B - Flux 2 - UBL'!$A96:$R351,14,FALSE)=0,"",VLOOKUP($A84,'B2B - Flux 2 - UBL'!$A96:$R351,14,FALSE))</f>
        <v/>
      </c>
      <c r="O84" s="127" t="s">
        <v>755</v>
      </c>
      <c r="P84" s="16" t="str">
        <f>IF(VLOOKUP($A84,'B2B - Flux 2 - UBL'!$A96:$R351,15,FALSE)=0,"",VLOOKUP($A84,'B2B - Flux 2 - UBL'!$A96:$R351,15,FALSE))</f>
        <v>P1.02</v>
      </c>
      <c r="Q84" s="16" t="str">
        <f>IF(VLOOKUP($A84,'B2B - Flux 2 - UBL'!$A96:$R351,16,FALSE)=0,"",VLOOKUP($A84,'B2B - Flux 2 - UBL'!$A96:$R351,16,FALSE))</f>
        <v/>
      </c>
      <c r="R84" s="16" t="str">
        <f>IF(VLOOKUP($A84,'B2B - Flux 2 - UBL'!$A96:$R351,17,FALSE)=0,"",VLOOKUP($A84,'B2B - Flux 2 - UBL'!$A96:$R351,17,FALSE))</f>
        <v>BR-25</v>
      </c>
      <c r="S84" s="28" t="str">
        <f>IF(VLOOKUP($A84,'B2B - Flux 2 - UBL'!$A96:$R351,5,FALSE)=0,"",VLOOKUP($A84,'B2B - Flux 2 - UBL'!$A96:$R351,5,FALSE))</f>
        <v>Nom de l'article</v>
      </c>
    </row>
  </sheetData>
  <autoFilter ref="A4:S84"/>
  <mergeCells count="2">
    <mergeCell ref="C4:F4"/>
    <mergeCell ref="G4: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B2B - Flux 2 - UBL</vt:lpstr>
      <vt:lpstr>Version</vt:lpstr>
      <vt:lpstr>Note</vt:lpstr>
      <vt:lpstr>Tableau ES Flux 1</vt:lpstr>
      <vt:lpstr>Feuil4</vt:lpstr>
      <vt:lpstr>B2B - Flux 1 - UBL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Guillaume DRAPEAU</cp:lastModifiedBy>
  <cp:revision>7</cp:revision>
  <dcterms:created xsi:type="dcterms:W3CDTF">2019-12-18T13:22:28Z</dcterms:created>
  <dcterms:modified xsi:type="dcterms:W3CDTF">2022-03-30T11:45:11Z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