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raihane\Desktop\B2B\Spécifications externes\"/>
    </mc:Choice>
  </mc:AlternateContent>
  <bookViews>
    <workbookView xWindow="0" yWindow="0" windowWidth="16815" windowHeight="7155" tabRatio="828"/>
  </bookViews>
  <sheets>
    <sheet name="Notice " sheetId="1" r:id="rId1"/>
    <sheet name="Version" sheetId="10" r:id="rId2"/>
    <sheet name="B2B - Flux 2 - UBL" sheetId="4" r:id="rId3"/>
    <sheet name="B2B - Flux 1 - UBL" sheetId="11" r:id="rId4"/>
    <sheet name="B2B - Flux 2 - CII" sheetId="7" r:id="rId5"/>
    <sheet name="B2B - Flux 1 - CII" sheetId="12" r:id="rId6"/>
    <sheet name="Factur-X FR CII D16B - Flux 2" sheetId="8" r:id="rId7"/>
    <sheet name="Factur-X FR CII D16B - Flux 1" sheetId="13" r:id="rId8"/>
  </sheets>
  <externalReferences>
    <externalReference r:id="rId9"/>
    <externalReference r:id="rId10"/>
  </externalReferences>
  <definedNames>
    <definedName name="_xlnm._FilterDatabase" localSheetId="5" hidden="1">'B2B - Flux 1 - CII'!$A$4:$R$86</definedName>
    <definedName name="_xlnm._FilterDatabase" localSheetId="3" hidden="1">'B2B - Flux 1 - UBL'!$A$4:$S$84</definedName>
    <definedName name="_xlnm._FilterDatabase" localSheetId="4" hidden="1">'B2B - Flux 2 - CII'!$A$4:$Q$223</definedName>
    <definedName name="_xlnm._FilterDatabase" localSheetId="2" hidden="1">'B2B - Flux 2 - UBL'!$A$4:$R$223</definedName>
    <definedName name="_xlnm._FilterDatabase" localSheetId="7" hidden="1">'Factur-X FR CII D16B - Flux 1'!$A$4:$R$86</definedName>
    <definedName name="_xlnm._FilterDatabase" localSheetId="6" hidden="1">'Factur-X FR CII D16B - Flux 2'!$A$4:$Q$223</definedName>
    <definedName name="Priorité">[1]Feuil2!$C$1:$C$3</definedName>
    <definedName name="reference" localSheetId="5">#REF!</definedName>
    <definedName name="reference" localSheetId="3">#REF!</definedName>
    <definedName name="reference" localSheetId="7">#REF!</definedName>
    <definedName name="reference">#REF!</definedName>
    <definedName name="SP_EXCEL_LINK_2086b10f89ac4ae9a825c43c8cdbbf4e" localSheetId="5">#REF!</definedName>
    <definedName name="SP_EXCEL_LINK_2086b10f89ac4ae9a825c43c8cdbbf4e" localSheetId="3">#REF!</definedName>
    <definedName name="SP_EXCEL_LINK_2086b10f89ac4ae9a825c43c8cdbbf4e" localSheetId="4">#REF!</definedName>
    <definedName name="SP_EXCEL_LINK_2086b10f89ac4ae9a825c43c8cdbbf4e" localSheetId="7">#REF!</definedName>
    <definedName name="SP_EXCEL_LINK_2086b10f89ac4ae9a825c43c8cdbbf4e" localSheetId="6">#REF!</definedName>
    <definedName name="SP_EXCEL_LINK_2086b10f89ac4ae9a825c43c8cdbbf4e" localSheetId="1">#REF!</definedName>
    <definedName name="SP_EXCEL_LINK_2086b10f89ac4ae9a825c43c8cdbbf4e">#REF!</definedName>
    <definedName name="SP_EXCEL_LINK_2d3c8e505c7b441c88001872bdc3f14f" localSheetId="5">#REF!</definedName>
    <definedName name="SP_EXCEL_LINK_2d3c8e505c7b441c88001872bdc3f14f" localSheetId="3">#REF!</definedName>
    <definedName name="SP_EXCEL_LINK_2d3c8e505c7b441c88001872bdc3f14f" localSheetId="4">#REF!</definedName>
    <definedName name="SP_EXCEL_LINK_2d3c8e505c7b441c88001872bdc3f14f" localSheetId="7">#REF!</definedName>
    <definedName name="SP_EXCEL_LINK_2d3c8e505c7b441c88001872bdc3f14f" localSheetId="6">#REF!</definedName>
    <definedName name="SP_EXCEL_LINK_2d3c8e505c7b441c88001872bdc3f14f" localSheetId="1">#REF!</definedName>
    <definedName name="SP_EXCEL_LINK_2d3c8e505c7b441c88001872bdc3f14f">#REF!</definedName>
    <definedName name="SP_EXCEL_LINK_7479312503d44844bb584db5ab896be9" localSheetId="5">#REF!</definedName>
    <definedName name="SP_EXCEL_LINK_7479312503d44844bb584db5ab896be9" localSheetId="3">#REF!</definedName>
    <definedName name="SP_EXCEL_LINK_7479312503d44844bb584db5ab896be9" localSheetId="4">#REF!</definedName>
    <definedName name="SP_EXCEL_LINK_7479312503d44844bb584db5ab896be9" localSheetId="7">#REF!</definedName>
    <definedName name="SP_EXCEL_LINK_7479312503d44844bb584db5ab896be9" localSheetId="6">#REF!</definedName>
    <definedName name="SP_EXCEL_LINK_7479312503d44844bb584db5ab896be9" localSheetId="1">#REF!</definedName>
    <definedName name="SP_EXCEL_LINK_7479312503d44844bb584db5ab896be9">#REF!</definedName>
    <definedName name="SP_EXCEL_LINK_7580692eb5a24997bf6ff9e0b9a220dd" localSheetId="5">#REF!</definedName>
    <definedName name="SP_EXCEL_LINK_7580692eb5a24997bf6ff9e0b9a220dd" localSheetId="3">#REF!</definedName>
    <definedName name="SP_EXCEL_LINK_7580692eb5a24997bf6ff9e0b9a220dd" localSheetId="4">#REF!</definedName>
    <definedName name="SP_EXCEL_LINK_7580692eb5a24997bf6ff9e0b9a220dd" localSheetId="7">#REF!</definedName>
    <definedName name="SP_EXCEL_LINK_7580692eb5a24997bf6ff9e0b9a220dd" localSheetId="6">#REF!</definedName>
    <definedName name="SP_EXCEL_LINK_7580692eb5a24997bf6ff9e0b9a220dd" localSheetId="1">#REF!</definedName>
    <definedName name="SP_EXCEL_LINK_7580692eb5a24997bf6ff9e0b9a220dd">#REF!</definedName>
    <definedName name="SP_EXCEL_LINK_78d01c3a212d4c3f8a6304e7c8f57a06" localSheetId="5">#REF!</definedName>
    <definedName name="SP_EXCEL_LINK_78d01c3a212d4c3f8a6304e7c8f57a06" localSheetId="3">#REF!</definedName>
    <definedName name="SP_EXCEL_LINK_78d01c3a212d4c3f8a6304e7c8f57a06" localSheetId="4">#REF!</definedName>
    <definedName name="SP_EXCEL_LINK_78d01c3a212d4c3f8a6304e7c8f57a06" localSheetId="7">#REF!</definedName>
    <definedName name="SP_EXCEL_LINK_78d01c3a212d4c3f8a6304e7c8f57a06" localSheetId="6">#REF!</definedName>
    <definedName name="SP_EXCEL_LINK_78d01c3a212d4c3f8a6304e7c8f57a06" localSheetId="1">#REF!</definedName>
    <definedName name="SP_EXCEL_LINK_78d01c3a212d4c3f8a6304e7c8f57a06">#REF!</definedName>
    <definedName name="SP_EXCEL_LINK_8b5412ce04fd48dcba509f801edde731" localSheetId="5">#REF!</definedName>
    <definedName name="SP_EXCEL_LINK_8b5412ce04fd48dcba509f801edde731" localSheetId="3">#REF!</definedName>
    <definedName name="SP_EXCEL_LINK_8b5412ce04fd48dcba509f801edde731" localSheetId="4">#REF!</definedName>
    <definedName name="SP_EXCEL_LINK_8b5412ce04fd48dcba509f801edde731" localSheetId="7">#REF!</definedName>
    <definedName name="SP_EXCEL_LINK_8b5412ce04fd48dcba509f801edde731" localSheetId="6">#REF!</definedName>
    <definedName name="SP_EXCEL_LINK_8b5412ce04fd48dcba509f801edde731" localSheetId="1">#REF!</definedName>
    <definedName name="SP_EXCEL_LINK_8b5412ce04fd48dcba509f801edde731">#REF!</definedName>
    <definedName name="SP_EXCEL_LINK_b7442fbbc0f548458942543cb9aac7ac" localSheetId="5">#REF!</definedName>
    <definedName name="SP_EXCEL_LINK_b7442fbbc0f548458942543cb9aac7ac" localSheetId="3">#REF!</definedName>
    <definedName name="SP_EXCEL_LINK_b7442fbbc0f548458942543cb9aac7ac" localSheetId="4">#REF!</definedName>
    <definedName name="SP_EXCEL_LINK_b7442fbbc0f548458942543cb9aac7ac" localSheetId="7">#REF!</definedName>
    <definedName name="SP_EXCEL_LINK_b7442fbbc0f548458942543cb9aac7ac" localSheetId="6">#REF!</definedName>
    <definedName name="SP_EXCEL_LINK_b7442fbbc0f548458942543cb9aac7ac" localSheetId="1">#REF!</definedName>
    <definedName name="SP_EXCEL_LINK_b7442fbbc0f548458942543cb9aac7ac">#REF!</definedName>
    <definedName name="SP_EXCEL_LINK_cb46ec5e4201435b98e121370bd71f1f" localSheetId="5">#REF!</definedName>
    <definedName name="SP_EXCEL_LINK_cb46ec5e4201435b98e121370bd71f1f" localSheetId="3">#REF!</definedName>
    <definedName name="SP_EXCEL_LINK_cb46ec5e4201435b98e121370bd71f1f" localSheetId="4">#REF!</definedName>
    <definedName name="SP_EXCEL_LINK_cb46ec5e4201435b98e121370bd71f1f" localSheetId="7">#REF!</definedName>
    <definedName name="SP_EXCEL_LINK_cb46ec5e4201435b98e121370bd71f1f" localSheetId="6">#REF!</definedName>
    <definedName name="SP_EXCEL_LINK_cb46ec5e4201435b98e121370bd71f1f" localSheetId="1">#REF!</definedName>
    <definedName name="SP_EXCEL_LINK_cb46ec5e4201435b98e121370bd71f1f">#REF!</definedName>
    <definedName name="sssss" localSheetId="5">#REF!</definedName>
    <definedName name="sssss" localSheetId="3">#REF!</definedName>
    <definedName name="sssss" localSheetId="7">#REF!</definedName>
    <definedName name="sssss" localSheetId="1">#REF!</definedName>
    <definedName name="sssss">#REF!</definedName>
    <definedName name="sssssss" localSheetId="5">#REF!</definedName>
    <definedName name="sssssss" localSheetId="3">#REF!</definedName>
    <definedName name="sssssss" localSheetId="7">#REF!</definedName>
    <definedName name="sssssss" localSheetId="1">#REF!</definedName>
    <definedName name="sssssss">#REF!</definedName>
    <definedName name="titre" localSheetId="5">#REF!</definedName>
    <definedName name="titre" localSheetId="3">#REF!</definedName>
    <definedName name="titre" localSheetId="7">#REF!</definedName>
    <definedName name="titre">#REF!</definedName>
    <definedName name="tranche">[2]Paramètres!$A$1:$A$2</definedName>
    <definedName name="Type">[1]Feuil2!$A$1:$A$3</definedName>
    <definedName name="Validation">[1]Feuil2!$E$1:$E$3</definedName>
  </definedNames>
  <calcPr calcId="152511"/>
</workbook>
</file>

<file path=xl/calcChain.xml><?xml version="1.0" encoding="utf-8"?>
<calcChain xmlns="http://schemas.openxmlformats.org/spreadsheetml/2006/main">
  <c r="H91" i="8" l="1"/>
  <c r="H91" i="7"/>
  <c r="H90" i="8"/>
  <c r="I90" i="8"/>
  <c r="J90" i="8"/>
  <c r="K90" i="8"/>
  <c r="H90" i="7"/>
  <c r="D45" i="11" l="1"/>
  <c r="P10" i="11"/>
  <c r="R86" i="13" l="1"/>
  <c r="R85" i="13"/>
  <c r="R84" i="13"/>
  <c r="R83" i="13"/>
  <c r="R82" i="13"/>
  <c r="R81" i="13"/>
  <c r="R80" i="13"/>
  <c r="R79" i="13"/>
  <c r="R78" i="13"/>
  <c r="R77" i="13"/>
  <c r="R76" i="13"/>
  <c r="R75" i="13"/>
  <c r="R74" i="13"/>
  <c r="R73" i="13"/>
  <c r="R72" i="13"/>
  <c r="R71" i="13"/>
  <c r="R70" i="13"/>
  <c r="R69" i="13"/>
  <c r="R68" i="13"/>
  <c r="R67" i="13"/>
  <c r="R66" i="13"/>
  <c r="R65" i="13"/>
  <c r="R64" i="13"/>
  <c r="R63" i="13"/>
  <c r="R62" i="13"/>
  <c r="R61" i="13"/>
  <c r="R60" i="13"/>
  <c r="R59" i="13"/>
  <c r="R58" i="13"/>
  <c r="R57" i="13"/>
  <c r="R56" i="13"/>
  <c r="R55" i="13"/>
  <c r="R54" i="13"/>
  <c r="R53" i="13"/>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R10" i="13"/>
  <c r="R9" i="13"/>
  <c r="R8" i="13"/>
  <c r="R7" i="13"/>
  <c r="R6" i="13"/>
  <c r="G86" i="13"/>
  <c r="E86" i="13"/>
  <c r="B86" i="13"/>
  <c r="G85" i="13"/>
  <c r="D85" i="13"/>
  <c r="B85" i="13"/>
  <c r="G84" i="13"/>
  <c r="E84" i="13"/>
  <c r="B84" i="13"/>
  <c r="G83" i="13"/>
  <c r="E83" i="13"/>
  <c r="B83" i="13"/>
  <c r="G82" i="13"/>
  <c r="D82" i="13"/>
  <c r="B82" i="13"/>
  <c r="G81" i="13"/>
  <c r="E81" i="13"/>
  <c r="B81" i="13"/>
  <c r="G80" i="13"/>
  <c r="E80" i="13"/>
  <c r="B80" i="13"/>
  <c r="G79" i="13"/>
  <c r="E79" i="13"/>
  <c r="B79" i="13"/>
  <c r="G78" i="13"/>
  <c r="E78" i="13"/>
  <c r="B78" i="13"/>
  <c r="G77" i="13"/>
  <c r="E77" i="13"/>
  <c r="B77" i="13"/>
  <c r="G76" i="13"/>
  <c r="D76" i="13"/>
  <c r="B76" i="13"/>
  <c r="G75" i="13"/>
  <c r="E75" i="13"/>
  <c r="B75" i="13"/>
  <c r="G74" i="13"/>
  <c r="D74" i="13"/>
  <c r="B74" i="13"/>
  <c r="G73" i="13"/>
  <c r="E73" i="13"/>
  <c r="B73" i="13"/>
  <c r="G72" i="13"/>
  <c r="D72" i="13"/>
  <c r="B72" i="13"/>
  <c r="G71" i="13"/>
  <c r="E71" i="13"/>
  <c r="B71" i="13"/>
  <c r="G70" i="13"/>
  <c r="E70" i="13"/>
  <c r="B70" i="13"/>
  <c r="G69" i="13"/>
  <c r="D69" i="13"/>
  <c r="B69" i="13"/>
  <c r="G68" i="13"/>
  <c r="D68" i="13"/>
  <c r="B68" i="13"/>
  <c r="G67" i="13"/>
  <c r="D67" i="13"/>
  <c r="B67" i="13"/>
  <c r="G66" i="13"/>
  <c r="D66" i="13"/>
  <c r="B66" i="13"/>
  <c r="G65" i="13"/>
  <c r="D65" i="13"/>
  <c r="B65" i="13"/>
  <c r="G64" i="13"/>
  <c r="D64" i="13"/>
  <c r="B64" i="13"/>
  <c r="G63" i="13"/>
  <c r="C63" i="13"/>
  <c r="B63" i="13"/>
  <c r="G62" i="13"/>
  <c r="D62" i="13"/>
  <c r="B62" i="13"/>
  <c r="G61" i="13"/>
  <c r="D61" i="13"/>
  <c r="B61" i="13"/>
  <c r="G60" i="13"/>
  <c r="D60" i="13"/>
  <c r="B60" i="13"/>
  <c r="G59" i="13"/>
  <c r="D59" i="13"/>
  <c r="B59" i="13"/>
  <c r="G58" i="13"/>
  <c r="D58" i="13"/>
  <c r="B58" i="13"/>
  <c r="G57" i="13"/>
  <c r="D57" i="13"/>
  <c r="B57" i="13"/>
  <c r="G56" i="13"/>
  <c r="C56" i="13"/>
  <c r="B56" i="13"/>
  <c r="G55" i="13"/>
  <c r="D55" i="13"/>
  <c r="B55" i="13"/>
  <c r="G54" i="13"/>
  <c r="D54" i="13"/>
  <c r="B54" i="13"/>
  <c r="G53" i="13"/>
  <c r="D53" i="13"/>
  <c r="B53" i="13"/>
  <c r="G52" i="13"/>
  <c r="C52" i="13"/>
  <c r="B52" i="13"/>
  <c r="G51" i="13"/>
  <c r="D51" i="13"/>
  <c r="B51" i="13"/>
  <c r="G50" i="13"/>
  <c r="D50" i="13"/>
  <c r="B50" i="13"/>
  <c r="G49" i="13"/>
  <c r="D49" i="13"/>
  <c r="B49" i="13"/>
  <c r="G48" i="13"/>
  <c r="C48" i="13"/>
  <c r="B48" i="13"/>
  <c r="G47" i="13"/>
  <c r="D47" i="13"/>
  <c r="B47" i="13"/>
  <c r="G46" i="13"/>
  <c r="D46" i="13"/>
  <c r="B46" i="13"/>
  <c r="G45" i="13"/>
  <c r="D45" i="13"/>
  <c r="B45" i="13"/>
  <c r="G44" i="13"/>
  <c r="C44" i="13"/>
  <c r="B44" i="13"/>
  <c r="G43" i="13"/>
  <c r="D43" i="13"/>
  <c r="B43" i="13"/>
  <c r="G42" i="13"/>
  <c r="C42" i="13"/>
  <c r="B42" i="13"/>
  <c r="G41" i="13"/>
  <c r="D41" i="13"/>
  <c r="B41" i="13"/>
  <c r="G40" i="13"/>
  <c r="D40" i="13"/>
  <c r="B40" i="13"/>
  <c r="G39" i="13"/>
  <c r="C39" i="13"/>
  <c r="B39" i="13"/>
  <c r="G38" i="13"/>
  <c r="D38" i="13"/>
  <c r="B38" i="13"/>
  <c r="G37" i="13"/>
  <c r="C37" i="13"/>
  <c r="B37" i="13"/>
  <c r="G36" i="13"/>
  <c r="D36" i="13"/>
  <c r="B36" i="13"/>
  <c r="G35" i="13"/>
  <c r="C35" i="13"/>
  <c r="B35" i="13"/>
  <c r="G34" i="13"/>
  <c r="E34" i="13"/>
  <c r="D34" i="13"/>
  <c r="B34" i="13"/>
  <c r="G33" i="13"/>
  <c r="D33" i="13"/>
  <c r="B33" i="13"/>
  <c r="G32" i="13"/>
  <c r="D32" i="13"/>
  <c r="B32" i="13"/>
  <c r="G31" i="13"/>
  <c r="D31" i="13"/>
  <c r="B31" i="13"/>
  <c r="G30" i="13"/>
  <c r="D30" i="13"/>
  <c r="B30" i="13"/>
  <c r="G29" i="13"/>
  <c r="F29" i="13"/>
  <c r="C29" i="13"/>
  <c r="B29" i="13"/>
  <c r="G28" i="13"/>
  <c r="E28" i="13"/>
  <c r="D28" i="13"/>
  <c r="B28" i="13"/>
  <c r="G27" i="13"/>
  <c r="D27" i="13"/>
  <c r="B27" i="13"/>
  <c r="G26" i="13"/>
  <c r="D26" i="13"/>
  <c r="B26" i="13"/>
  <c r="G25" i="13"/>
  <c r="D25" i="13"/>
  <c r="B25" i="13"/>
  <c r="G24" i="13"/>
  <c r="D24" i="13"/>
  <c r="B24" i="13"/>
  <c r="G23" i="13"/>
  <c r="D23" i="13"/>
  <c r="B23" i="13"/>
  <c r="G22" i="13"/>
  <c r="C22" i="13"/>
  <c r="B22" i="13"/>
  <c r="G21" i="13"/>
  <c r="D21" i="13"/>
  <c r="B21" i="13"/>
  <c r="G20" i="13"/>
  <c r="D20" i="13"/>
  <c r="B20" i="13"/>
  <c r="G19" i="13"/>
  <c r="C19" i="13"/>
  <c r="B19" i="13"/>
  <c r="G18" i="13"/>
  <c r="D18" i="13"/>
  <c r="B18" i="13"/>
  <c r="G17" i="13"/>
  <c r="D17" i="13"/>
  <c r="B17" i="13"/>
  <c r="G16" i="13"/>
  <c r="C16" i="13"/>
  <c r="B16" i="13"/>
  <c r="G15" i="13"/>
  <c r="D15" i="13"/>
  <c r="B15" i="13"/>
  <c r="G14" i="13"/>
  <c r="D14" i="13"/>
  <c r="B14" i="13"/>
  <c r="G13" i="13"/>
  <c r="C13" i="13"/>
  <c r="B13" i="13"/>
  <c r="G12" i="13"/>
  <c r="C12" i="13"/>
  <c r="B12" i="13"/>
  <c r="J11" i="13"/>
  <c r="G11" i="13"/>
  <c r="C11" i="13"/>
  <c r="B11" i="13"/>
  <c r="G10" i="13"/>
  <c r="C10" i="13"/>
  <c r="B10" i="13"/>
  <c r="G9" i="13"/>
  <c r="C9" i="13"/>
  <c r="B9" i="13"/>
  <c r="G8" i="13"/>
  <c r="C8" i="13"/>
  <c r="B8" i="13"/>
  <c r="G7" i="13"/>
  <c r="C7" i="13"/>
  <c r="B7" i="13"/>
  <c r="G6" i="13"/>
  <c r="C6" i="13"/>
  <c r="G86" i="12"/>
  <c r="E86" i="12"/>
  <c r="B86" i="12"/>
  <c r="G85" i="12"/>
  <c r="D85" i="12"/>
  <c r="B85" i="12"/>
  <c r="G84" i="12"/>
  <c r="E84" i="12"/>
  <c r="B84" i="12"/>
  <c r="G83" i="12"/>
  <c r="E83" i="12"/>
  <c r="B83" i="12"/>
  <c r="G82" i="12"/>
  <c r="D82" i="12"/>
  <c r="B82" i="12"/>
  <c r="G81" i="12"/>
  <c r="E81" i="12"/>
  <c r="B81" i="12"/>
  <c r="G80" i="12"/>
  <c r="E80" i="12"/>
  <c r="B80" i="12"/>
  <c r="G79" i="12"/>
  <c r="E79" i="12"/>
  <c r="B79" i="12"/>
  <c r="G78" i="12"/>
  <c r="E78" i="12"/>
  <c r="B78" i="12"/>
  <c r="G77" i="12"/>
  <c r="E77" i="12"/>
  <c r="B77" i="12"/>
  <c r="G76" i="12"/>
  <c r="D76" i="12"/>
  <c r="B76" i="12"/>
  <c r="G75" i="12"/>
  <c r="E75" i="12"/>
  <c r="B75" i="12"/>
  <c r="G74" i="12"/>
  <c r="D74" i="12"/>
  <c r="B74" i="12"/>
  <c r="G73" i="12"/>
  <c r="E73" i="12"/>
  <c r="B73" i="12"/>
  <c r="G72" i="12"/>
  <c r="D72" i="12"/>
  <c r="B72" i="12"/>
  <c r="G71" i="12"/>
  <c r="E71" i="12"/>
  <c r="B71" i="12"/>
  <c r="G70" i="12"/>
  <c r="E70" i="12"/>
  <c r="B70" i="12"/>
  <c r="G69" i="12"/>
  <c r="D69" i="12"/>
  <c r="B69" i="12"/>
  <c r="G68" i="12"/>
  <c r="D68" i="12"/>
  <c r="B68" i="12"/>
  <c r="G67" i="12"/>
  <c r="D67" i="12"/>
  <c r="B67" i="12"/>
  <c r="G66" i="12"/>
  <c r="D66" i="12"/>
  <c r="B66" i="12"/>
  <c r="G65" i="12"/>
  <c r="D65" i="12"/>
  <c r="B65" i="12"/>
  <c r="G64" i="12"/>
  <c r="D64" i="12"/>
  <c r="B64" i="12"/>
  <c r="G63" i="12"/>
  <c r="C63" i="12"/>
  <c r="B63" i="12"/>
  <c r="G62" i="12"/>
  <c r="D62" i="12"/>
  <c r="B62" i="12"/>
  <c r="G61" i="12"/>
  <c r="D61" i="12"/>
  <c r="B61" i="12"/>
  <c r="G60" i="12"/>
  <c r="D60" i="12"/>
  <c r="B60" i="12"/>
  <c r="G59" i="12"/>
  <c r="D59" i="12"/>
  <c r="B59" i="12"/>
  <c r="G58" i="12"/>
  <c r="D58" i="12"/>
  <c r="B58" i="12"/>
  <c r="G57" i="12"/>
  <c r="D57" i="12"/>
  <c r="B57" i="12"/>
  <c r="G56" i="12"/>
  <c r="C56" i="12"/>
  <c r="B56" i="12"/>
  <c r="G55" i="12"/>
  <c r="D55" i="12"/>
  <c r="B55" i="12"/>
  <c r="G54" i="12"/>
  <c r="D54" i="12"/>
  <c r="B54" i="12"/>
  <c r="G53" i="12"/>
  <c r="D53" i="12"/>
  <c r="B53" i="12"/>
  <c r="G52" i="12"/>
  <c r="C52" i="12"/>
  <c r="B52" i="12"/>
  <c r="G51" i="12"/>
  <c r="D51" i="12"/>
  <c r="B51" i="12"/>
  <c r="G50" i="12"/>
  <c r="D50" i="12"/>
  <c r="B50" i="12"/>
  <c r="G49" i="12"/>
  <c r="D49" i="12"/>
  <c r="B49" i="12"/>
  <c r="G48" i="12"/>
  <c r="C48" i="12"/>
  <c r="B48" i="12"/>
  <c r="G47" i="12"/>
  <c r="D47" i="12"/>
  <c r="B47" i="12"/>
  <c r="G46" i="12"/>
  <c r="D46" i="12"/>
  <c r="B46" i="12"/>
  <c r="G45" i="12"/>
  <c r="D45" i="12"/>
  <c r="B45" i="12"/>
  <c r="G44" i="12"/>
  <c r="C44" i="12"/>
  <c r="B44" i="12"/>
  <c r="G43" i="12"/>
  <c r="D43" i="12"/>
  <c r="B43" i="12"/>
  <c r="G42" i="12"/>
  <c r="C42" i="12"/>
  <c r="B42" i="12"/>
  <c r="G41" i="12"/>
  <c r="D41" i="12"/>
  <c r="B41" i="12"/>
  <c r="G40" i="12"/>
  <c r="D40" i="12"/>
  <c r="B40" i="12"/>
  <c r="G39" i="12"/>
  <c r="C39" i="12"/>
  <c r="B39" i="12"/>
  <c r="G38" i="12"/>
  <c r="D38" i="12"/>
  <c r="B38" i="12"/>
  <c r="G37" i="12"/>
  <c r="C37" i="12"/>
  <c r="B37" i="12"/>
  <c r="G36" i="12"/>
  <c r="D36" i="12"/>
  <c r="B36" i="12"/>
  <c r="G35" i="12"/>
  <c r="C35" i="12"/>
  <c r="B35" i="12"/>
  <c r="G34" i="12"/>
  <c r="E34" i="12"/>
  <c r="D34" i="12"/>
  <c r="B34" i="12"/>
  <c r="G33" i="12"/>
  <c r="D33" i="12"/>
  <c r="B33" i="12"/>
  <c r="G32" i="12"/>
  <c r="D32" i="12"/>
  <c r="B32" i="12"/>
  <c r="G31" i="12"/>
  <c r="D31" i="12"/>
  <c r="B31" i="12"/>
  <c r="G30" i="12"/>
  <c r="D30" i="12"/>
  <c r="B30" i="12"/>
  <c r="G29" i="12"/>
  <c r="C29" i="12"/>
  <c r="B29" i="12"/>
  <c r="G28" i="12"/>
  <c r="E28" i="12"/>
  <c r="D28" i="12"/>
  <c r="B28" i="12"/>
  <c r="G27" i="12"/>
  <c r="D27" i="12"/>
  <c r="B27" i="12"/>
  <c r="G26" i="12"/>
  <c r="D26" i="12"/>
  <c r="B26" i="12"/>
  <c r="G25" i="12"/>
  <c r="D25" i="12"/>
  <c r="B25" i="12"/>
  <c r="G24" i="12"/>
  <c r="D24" i="12"/>
  <c r="B24" i="12"/>
  <c r="G23" i="12"/>
  <c r="D23" i="12"/>
  <c r="B23" i="12"/>
  <c r="G22" i="12"/>
  <c r="F22" i="12"/>
  <c r="E22" i="12"/>
  <c r="D22" i="12"/>
  <c r="C22" i="12"/>
  <c r="B22" i="12"/>
  <c r="G21" i="12"/>
  <c r="D21" i="12"/>
  <c r="B21" i="12"/>
  <c r="G20" i="12"/>
  <c r="D20" i="12"/>
  <c r="B20" i="12"/>
  <c r="G19" i="12"/>
  <c r="C19" i="12"/>
  <c r="B19" i="12"/>
  <c r="G18" i="12"/>
  <c r="F18" i="12"/>
  <c r="E18" i="12"/>
  <c r="D18" i="12"/>
  <c r="C18" i="12"/>
  <c r="B18" i="12"/>
  <c r="G17" i="12"/>
  <c r="D17" i="12"/>
  <c r="C17" i="12"/>
  <c r="B17" i="12"/>
  <c r="G16" i="12"/>
  <c r="F16" i="12"/>
  <c r="E16" i="12"/>
  <c r="D16" i="12"/>
  <c r="C16" i="12"/>
  <c r="B16" i="12"/>
  <c r="G15" i="12"/>
  <c r="D15" i="12"/>
  <c r="C15" i="12"/>
  <c r="B15" i="12"/>
  <c r="G14" i="12"/>
  <c r="D14" i="12"/>
  <c r="C14" i="12"/>
  <c r="B14" i="12"/>
  <c r="G13" i="12"/>
  <c r="F13" i="12"/>
  <c r="E13" i="12"/>
  <c r="D13" i="12"/>
  <c r="C13" i="12"/>
  <c r="B13" i="12"/>
  <c r="G12" i="12"/>
  <c r="C12" i="12"/>
  <c r="B12" i="12"/>
  <c r="J11" i="12"/>
  <c r="G11" i="12"/>
  <c r="C11" i="12"/>
  <c r="B11" i="12"/>
  <c r="G10" i="12"/>
  <c r="C10" i="12"/>
  <c r="B10" i="12"/>
  <c r="G9" i="12"/>
  <c r="C9" i="12"/>
  <c r="B9" i="12"/>
  <c r="G8" i="12"/>
  <c r="C8" i="12"/>
  <c r="B8" i="12"/>
  <c r="G7" i="12"/>
  <c r="C7" i="12"/>
  <c r="B7" i="12"/>
  <c r="G6" i="12"/>
  <c r="C6" i="12"/>
  <c r="B6" i="12"/>
  <c r="N86" i="13" l="1"/>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P223" i="8"/>
  <c r="O223" i="8"/>
  <c r="N223" i="8"/>
  <c r="P222" i="8"/>
  <c r="O222" i="8"/>
  <c r="N222" i="8"/>
  <c r="P221" i="8"/>
  <c r="O221" i="8"/>
  <c r="N221" i="8"/>
  <c r="P220" i="8"/>
  <c r="O220" i="8"/>
  <c r="N220" i="8"/>
  <c r="P219" i="8"/>
  <c r="O219" i="8"/>
  <c r="N219" i="8"/>
  <c r="P218" i="8"/>
  <c r="O218" i="8"/>
  <c r="N218" i="8"/>
  <c r="P217" i="8"/>
  <c r="O217" i="8"/>
  <c r="N217" i="8"/>
  <c r="P216" i="8"/>
  <c r="O216" i="8"/>
  <c r="N216" i="8"/>
  <c r="P215" i="8"/>
  <c r="O215" i="8"/>
  <c r="N215" i="8"/>
  <c r="P214" i="8"/>
  <c r="O214" i="8"/>
  <c r="N214" i="8"/>
  <c r="P213" i="8"/>
  <c r="O213" i="8"/>
  <c r="N213" i="8"/>
  <c r="P212" i="8"/>
  <c r="O212" i="8"/>
  <c r="N212" i="8"/>
  <c r="P211" i="8"/>
  <c r="Q86" i="13" s="1"/>
  <c r="O211" i="8"/>
  <c r="P86" i="13" s="1"/>
  <c r="N211" i="8"/>
  <c r="O86" i="13" s="1"/>
  <c r="P210" i="8"/>
  <c r="Q85" i="13" s="1"/>
  <c r="O210" i="8"/>
  <c r="P85" i="13" s="1"/>
  <c r="N210" i="8"/>
  <c r="O85" i="13" s="1"/>
  <c r="P209" i="8"/>
  <c r="Q84" i="13" s="1"/>
  <c r="O209" i="8"/>
  <c r="P84" i="13" s="1"/>
  <c r="N209" i="8"/>
  <c r="O84" i="13" s="1"/>
  <c r="P208" i="8"/>
  <c r="Q83" i="13" s="1"/>
  <c r="O208" i="8"/>
  <c r="P83" i="13" s="1"/>
  <c r="N208" i="8"/>
  <c r="O83" i="13" s="1"/>
  <c r="P207" i="8"/>
  <c r="Q82" i="13" s="1"/>
  <c r="O207" i="8"/>
  <c r="P82" i="13" s="1"/>
  <c r="N207" i="8"/>
  <c r="O82" i="13" s="1"/>
  <c r="P206" i="8"/>
  <c r="Q81" i="13" s="1"/>
  <c r="O206" i="8"/>
  <c r="P81" i="13" s="1"/>
  <c r="N206" i="8"/>
  <c r="O81" i="13" s="1"/>
  <c r="P205" i="8"/>
  <c r="Q80" i="13" s="1"/>
  <c r="O205" i="8"/>
  <c r="P80" i="13" s="1"/>
  <c r="N205" i="8"/>
  <c r="O80" i="13" s="1"/>
  <c r="P204" i="8"/>
  <c r="Q79" i="13" s="1"/>
  <c r="O204" i="8"/>
  <c r="P79" i="13" s="1"/>
  <c r="N204" i="8"/>
  <c r="O79" i="13" s="1"/>
  <c r="P203" i="8"/>
  <c r="Q78" i="13" s="1"/>
  <c r="O203" i="8"/>
  <c r="P78" i="13" s="1"/>
  <c r="N203" i="8"/>
  <c r="O78" i="13" s="1"/>
  <c r="P202" i="8"/>
  <c r="Q77" i="13" s="1"/>
  <c r="O202" i="8"/>
  <c r="P77" i="13" s="1"/>
  <c r="N202" i="8"/>
  <c r="O77" i="13" s="1"/>
  <c r="P201" i="8"/>
  <c r="Q76" i="13" s="1"/>
  <c r="O201" i="8"/>
  <c r="P76" i="13" s="1"/>
  <c r="N201" i="8"/>
  <c r="O76" i="13" s="1"/>
  <c r="P200" i="8"/>
  <c r="O200" i="8"/>
  <c r="N200" i="8"/>
  <c r="P199" i="8"/>
  <c r="O199" i="8"/>
  <c r="N199" i="8"/>
  <c r="P198" i="8"/>
  <c r="O198" i="8"/>
  <c r="N198" i="8"/>
  <c r="P197" i="8"/>
  <c r="O197" i="8"/>
  <c r="N197" i="8"/>
  <c r="P196" i="8"/>
  <c r="Q75" i="13" s="1"/>
  <c r="O196" i="8"/>
  <c r="P75" i="13" s="1"/>
  <c r="N196" i="8"/>
  <c r="O75" i="13" s="1"/>
  <c r="P195" i="8"/>
  <c r="Q74" i="13" s="1"/>
  <c r="O195" i="8"/>
  <c r="P74" i="13" s="1"/>
  <c r="N195" i="8"/>
  <c r="O74" i="13" s="1"/>
  <c r="P194" i="8"/>
  <c r="O194" i="8"/>
  <c r="N194" i="8"/>
  <c r="P193" i="8"/>
  <c r="O193" i="8"/>
  <c r="N193" i="8"/>
  <c r="P192" i="8"/>
  <c r="O192" i="8"/>
  <c r="N192" i="8"/>
  <c r="P191" i="8"/>
  <c r="O191" i="8"/>
  <c r="N191" i="8"/>
  <c r="P190" i="8"/>
  <c r="Q73" i="13" s="1"/>
  <c r="O190" i="8"/>
  <c r="P73" i="13" s="1"/>
  <c r="N190" i="8"/>
  <c r="O73" i="13" s="1"/>
  <c r="P189" i="8"/>
  <c r="Q72" i="13" s="1"/>
  <c r="O189" i="8"/>
  <c r="P72" i="13" s="1"/>
  <c r="N189" i="8"/>
  <c r="O72" i="13" s="1"/>
  <c r="P188" i="8"/>
  <c r="Q71" i="13" s="1"/>
  <c r="O188" i="8"/>
  <c r="P71" i="13" s="1"/>
  <c r="N188" i="8"/>
  <c r="O71" i="13" s="1"/>
  <c r="P187" i="8"/>
  <c r="Q70" i="13" s="1"/>
  <c r="O187" i="8"/>
  <c r="P70" i="13" s="1"/>
  <c r="N187" i="8"/>
  <c r="O70" i="13" s="1"/>
  <c r="P186" i="8"/>
  <c r="Q69" i="13" s="1"/>
  <c r="O186" i="8"/>
  <c r="P69" i="13" s="1"/>
  <c r="N186" i="8"/>
  <c r="O69" i="13" s="1"/>
  <c r="P185" i="8"/>
  <c r="O185" i="8"/>
  <c r="N185" i="8"/>
  <c r="P184" i="8"/>
  <c r="O184" i="8"/>
  <c r="N184" i="8"/>
  <c r="P183" i="8"/>
  <c r="Q68" i="13" s="1"/>
  <c r="O183" i="8"/>
  <c r="P68" i="13" s="1"/>
  <c r="N183" i="8"/>
  <c r="O68" i="13" s="1"/>
  <c r="P182" i="8"/>
  <c r="Q67" i="13" s="1"/>
  <c r="O182" i="8"/>
  <c r="P67" i="13" s="1"/>
  <c r="N182" i="8"/>
  <c r="O67" i="13" s="1"/>
  <c r="P181" i="8"/>
  <c r="Q66" i="13" s="1"/>
  <c r="O181" i="8"/>
  <c r="P66" i="13" s="1"/>
  <c r="N181" i="8"/>
  <c r="O66" i="13" s="1"/>
  <c r="P180" i="8"/>
  <c r="O180" i="8"/>
  <c r="N180" i="8"/>
  <c r="P179" i="8"/>
  <c r="O179" i="8"/>
  <c r="N179" i="8"/>
  <c r="P178" i="8"/>
  <c r="Q65" i="13" s="1"/>
  <c r="O178" i="8"/>
  <c r="P65" i="13" s="1"/>
  <c r="N178" i="8"/>
  <c r="O65" i="13" s="1"/>
  <c r="P177" i="8"/>
  <c r="Q64" i="13" s="1"/>
  <c r="O177" i="8"/>
  <c r="P64" i="13" s="1"/>
  <c r="N177" i="8"/>
  <c r="O64" i="13" s="1"/>
  <c r="P176" i="8"/>
  <c r="Q63" i="13" s="1"/>
  <c r="O176" i="8"/>
  <c r="P63" i="13" s="1"/>
  <c r="N176" i="8"/>
  <c r="O63" i="13" s="1"/>
  <c r="P175" i="8"/>
  <c r="O175" i="8"/>
  <c r="N175" i="8"/>
  <c r="P174" i="8"/>
  <c r="O174" i="8"/>
  <c r="N174" i="8"/>
  <c r="P173" i="8"/>
  <c r="O173" i="8"/>
  <c r="N173" i="8"/>
  <c r="P172" i="8"/>
  <c r="O172" i="8"/>
  <c r="N172" i="8"/>
  <c r="P171" i="8"/>
  <c r="O171" i="8"/>
  <c r="N171" i="8"/>
  <c r="P170" i="8"/>
  <c r="O170" i="8"/>
  <c r="N170" i="8"/>
  <c r="P169" i="8"/>
  <c r="O169" i="8"/>
  <c r="N169" i="8"/>
  <c r="P168" i="8"/>
  <c r="Q62" i="13" s="1"/>
  <c r="O168" i="8"/>
  <c r="P62" i="13" s="1"/>
  <c r="N168" i="8"/>
  <c r="O62" i="13" s="1"/>
  <c r="P167" i="8"/>
  <c r="Q61" i="13" s="1"/>
  <c r="O167" i="8"/>
  <c r="P61" i="13" s="1"/>
  <c r="N167" i="8"/>
  <c r="O61" i="13" s="1"/>
  <c r="P166" i="8"/>
  <c r="Q60" i="13" s="1"/>
  <c r="O166" i="8"/>
  <c r="P60" i="13" s="1"/>
  <c r="N166" i="8"/>
  <c r="O60" i="13" s="1"/>
  <c r="P165" i="8"/>
  <c r="Q59" i="13" s="1"/>
  <c r="O165" i="8"/>
  <c r="P59" i="13" s="1"/>
  <c r="N165" i="8"/>
  <c r="O59" i="13" s="1"/>
  <c r="P164" i="8"/>
  <c r="Q58" i="13" s="1"/>
  <c r="O164" i="8"/>
  <c r="P58" i="13" s="1"/>
  <c r="N164" i="8"/>
  <c r="O58" i="13" s="1"/>
  <c r="P163" i="8"/>
  <c r="Q57" i="13" s="1"/>
  <c r="O163" i="8"/>
  <c r="P57" i="13" s="1"/>
  <c r="N163" i="8"/>
  <c r="O57" i="13" s="1"/>
  <c r="P162" i="8"/>
  <c r="Q56" i="13" s="1"/>
  <c r="O162" i="8"/>
  <c r="P56" i="13" s="1"/>
  <c r="N162" i="8"/>
  <c r="O56" i="13" s="1"/>
  <c r="P161" i="8"/>
  <c r="O161" i="8"/>
  <c r="N161" i="8"/>
  <c r="P160" i="8"/>
  <c r="O160" i="8"/>
  <c r="N160" i="8"/>
  <c r="P159" i="8"/>
  <c r="O159" i="8"/>
  <c r="N159" i="8"/>
  <c r="P158" i="8"/>
  <c r="O158" i="8"/>
  <c r="N158" i="8"/>
  <c r="P157" i="8"/>
  <c r="Q55" i="13" s="1"/>
  <c r="O157" i="8"/>
  <c r="P55" i="13" s="1"/>
  <c r="N157" i="8"/>
  <c r="O55" i="13" s="1"/>
  <c r="P156" i="8"/>
  <c r="Q54" i="13" s="1"/>
  <c r="O156" i="8"/>
  <c r="P54" i="13" s="1"/>
  <c r="N156" i="8"/>
  <c r="O54" i="13" s="1"/>
  <c r="P155" i="8"/>
  <c r="Q53" i="13" s="1"/>
  <c r="O155" i="8"/>
  <c r="P53" i="13" s="1"/>
  <c r="N155" i="8"/>
  <c r="O53" i="13" s="1"/>
  <c r="P154" i="8"/>
  <c r="O154" i="8"/>
  <c r="N154" i="8"/>
  <c r="P153" i="8"/>
  <c r="O153" i="8"/>
  <c r="N153" i="8"/>
  <c r="P152" i="8"/>
  <c r="O152" i="8"/>
  <c r="N152" i="8"/>
  <c r="P151" i="8"/>
  <c r="Q52" i="13" s="1"/>
  <c r="O151" i="8"/>
  <c r="P52" i="13" s="1"/>
  <c r="N151" i="8"/>
  <c r="O52" i="13" s="1"/>
  <c r="P150" i="8"/>
  <c r="O150" i="8"/>
  <c r="N150" i="8"/>
  <c r="P149" i="8"/>
  <c r="O149" i="8"/>
  <c r="N149" i="8"/>
  <c r="P148" i="8"/>
  <c r="Q51" i="13" s="1"/>
  <c r="O148" i="8"/>
  <c r="P51" i="13" s="1"/>
  <c r="N148" i="8"/>
  <c r="O51" i="13" s="1"/>
  <c r="P147" i="8"/>
  <c r="Q50" i="13" s="1"/>
  <c r="O147" i="8"/>
  <c r="P50" i="13" s="1"/>
  <c r="N147" i="8"/>
  <c r="O50" i="13" s="1"/>
  <c r="P146" i="8"/>
  <c r="O146" i="8"/>
  <c r="N146" i="8"/>
  <c r="P145" i="8"/>
  <c r="O145" i="8"/>
  <c r="N145" i="8"/>
  <c r="P144" i="8"/>
  <c r="Q49" i="13" s="1"/>
  <c r="O144" i="8"/>
  <c r="P49" i="13" s="1"/>
  <c r="N144" i="8"/>
  <c r="O49" i="13" s="1"/>
  <c r="P143" i="8"/>
  <c r="Q48" i="13" s="1"/>
  <c r="O143" i="8"/>
  <c r="P48" i="13" s="1"/>
  <c r="N143" i="8"/>
  <c r="O48" i="13" s="1"/>
  <c r="P142" i="8"/>
  <c r="O142" i="8"/>
  <c r="N142" i="8"/>
  <c r="P141" i="8"/>
  <c r="O141" i="8"/>
  <c r="N141" i="8"/>
  <c r="P140" i="8"/>
  <c r="Q47" i="13" s="1"/>
  <c r="O140" i="8"/>
  <c r="P47" i="13" s="1"/>
  <c r="N140" i="8"/>
  <c r="O47" i="13" s="1"/>
  <c r="P139" i="8"/>
  <c r="Q46" i="13" s="1"/>
  <c r="O139" i="8"/>
  <c r="P46" i="13" s="1"/>
  <c r="N139" i="8"/>
  <c r="O46" i="13" s="1"/>
  <c r="P138" i="8"/>
  <c r="O138" i="8"/>
  <c r="N138" i="8"/>
  <c r="P137" i="8"/>
  <c r="O137" i="8"/>
  <c r="N137" i="8"/>
  <c r="P136" i="8"/>
  <c r="Q45" i="13" s="1"/>
  <c r="O136" i="8"/>
  <c r="P45" i="13" s="1"/>
  <c r="N136" i="8"/>
  <c r="O45" i="13" s="1"/>
  <c r="P135" i="8"/>
  <c r="Q44" i="13" s="1"/>
  <c r="O135" i="8"/>
  <c r="P44" i="13" s="1"/>
  <c r="N135" i="8"/>
  <c r="O44" i="13" s="1"/>
  <c r="P134" i="8"/>
  <c r="O134" i="8"/>
  <c r="N134" i="8"/>
  <c r="P133" i="8"/>
  <c r="O133" i="8"/>
  <c r="N133" i="8"/>
  <c r="P132" i="8"/>
  <c r="O132" i="8"/>
  <c r="N132" i="8"/>
  <c r="P131" i="8"/>
  <c r="O131" i="8"/>
  <c r="N131" i="8"/>
  <c r="P130" i="8"/>
  <c r="O130" i="8"/>
  <c r="N130" i="8"/>
  <c r="P129" i="8"/>
  <c r="O129" i="8"/>
  <c r="N129" i="8"/>
  <c r="P128" i="8"/>
  <c r="O128" i="8"/>
  <c r="N128" i="8"/>
  <c r="P127" i="8"/>
  <c r="O127" i="8"/>
  <c r="N127" i="8"/>
  <c r="P126" i="8"/>
  <c r="O126" i="8"/>
  <c r="N126" i="8"/>
  <c r="P125" i="8"/>
  <c r="O125" i="8"/>
  <c r="N125" i="8"/>
  <c r="P124" i="8"/>
  <c r="O124" i="8"/>
  <c r="N124" i="8"/>
  <c r="P123" i="8"/>
  <c r="O123" i="8"/>
  <c r="N123" i="8"/>
  <c r="P122" i="8"/>
  <c r="O122" i="8"/>
  <c r="N122" i="8"/>
  <c r="P121" i="8"/>
  <c r="O121" i="8"/>
  <c r="N121" i="8"/>
  <c r="P120" i="8"/>
  <c r="O120" i="8"/>
  <c r="N120" i="8"/>
  <c r="P119" i="8"/>
  <c r="Q43" i="13" s="1"/>
  <c r="O119" i="8"/>
  <c r="P43" i="13" s="1"/>
  <c r="N119" i="8"/>
  <c r="O43" i="13" s="1"/>
  <c r="P118" i="8"/>
  <c r="O118" i="8"/>
  <c r="N118" i="8"/>
  <c r="P117" i="8"/>
  <c r="O117" i="8"/>
  <c r="N117" i="8"/>
  <c r="P116" i="8"/>
  <c r="O116" i="8"/>
  <c r="N116" i="8"/>
  <c r="P115" i="8"/>
  <c r="O115" i="8"/>
  <c r="N115" i="8"/>
  <c r="P114" i="8"/>
  <c r="O114" i="8"/>
  <c r="N114" i="8"/>
  <c r="P113" i="8"/>
  <c r="O113" i="8"/>
  <c r="N113" i="8"/>
  <c r="P112" i="8"/>
  <c r="Q42" i="13" s="1"/>
  <c r="O112" i="8"/>
  <c r="P42" i="13" s="1"/>
  <c r="N112" i="8"/>
  <c r="O42" i="13" s="1"/>
  <c r="P111" i="8"/>
  <c r="Q41" i="13" s="1"/>
  <c r="O111" i="8"/>
  <c r="P41" i="13" s="1"/>
  <c r="N111" i="8"/>
  <c r="O41" i="13" s="1"/>
  <c r="P110" i="8"/>
  <c r="Q40" i="13" s="1"/>
  <c r="O110" i="8"/>
  <c r="P40" i="13" s="1"/>
  <c r="N110" i="8"/>
  <c r="O40" i="13" s="1"/>
  <c r="P109" i="8"/>
  <c r="Q39" i="13" s="1"/>
  <c r="O109" i="8"/>
  <c r="P39" i="13" s="1"/>
  <c r="N109" i="8"/>
  <c r="O39" i="13" s="1"/>
  <c r="P108" i="8"/>
  <c r="Q38" i="13" s="1"/>
  <c r="O108" i="8"/>
  <c r="P38" i="13" s="1"/>
  <c r="N108" i="8"/>
  <c r="O38" i="13" s="1"/>
  <c r="P107" i="8"/>
  <c r="O107" i="8"/>
  <c r="N107" i="8"/>
  <c r="P106" i="8"/>
  <c r="O106" i="8"/>
  <c r="N106" i="8"/>
  <c r="P105" i="8"/>
  <c r="O105" i="8"/>
  <c r="N105" i="8"/>
  <c r="P104" i="8"/>
  <c r="Q37" i="13" s="1"/>
  <c r="O104" i="8"/>
  <c r="P37" i="13" s="1"/>
  <c r="N104" i="8"/>
  <c r="O37" i="13" s="1"/>
  <c r="P103" i="8"/>
  <c r="O103" i="8"/>
  <c r="N103" i="8"/>
  <c r="P102" i="8"/>
  <c r="O102" i="8"/>
  <c r="N102" i="8"/>
  <c r="P101" i="8"/>
  <c r="O101" i="8"/>
  <c r="N101" i="8"/>
  <c r="P100" i="8"/>
  <c r="O100" i="8"/>
  <c r="N100" i="8"/>
  <c r="P99" i="8"/>
  <c r="O99" i="8"/>
  <c r="N99" i="8"/>
  <c r="P98" i="8"/>
  <c r="O98" i="8"/>
  <c r="N98" i="8"/>
  <c r="P97" i="8"/>
  <c r="O97" i="8"/>
  <c r="N97" i="8"/>
  <c r="P96" i="8"/>
  <c r="O96" i="8"/>
  <c r="N96" i="8"/>
  <c r="P95" i="8"/>
  <c r="Q36" i="13" s="1"/>
  <c r="O95" i="8"/>
  <c r="P36" i="13" s="1"/>
  <c r="N95" i="8"/>
  <c r="O36" i="13" s="1"/>
  <c r="P94" i="8"/>
  <c r="O94" i="8"/>
  <c r="N94" i="8"/>
  <c r="P93" i="8"/>
  <c r="Q35" i="13" s="1"/>
  <c r="O93" i="8"/>
  <c r="P35" i="13" s="1"/>
  <c r="N93" i="8"/>
  <c r="O35" i="13" s="1"/>
  <c r="P89" i="8"/>
  <c r="O89" i="8"/>
  <c r="N89" i="8"/>
  <c r="P88" i="8"/>
  <c r="O88" i="8"/>
  <c r="N88" i="8"/>
  <c r="P87" i="8"/>
  <c r="O87" i="8"/>
  <c r="N87" i="8"/>
  <c r="P86" i="8"/>
  <c r="O86" i="8"/>
  <c r="N86" i="8"/>
  <c r="P85" i="8"/>
  <c r="O85" i="8"/>
  <c r="N85" i="8"/>
  <c r="P84" i="8"/>
  <c r="O84" i="8"/>
  <c r="N84" i="8"/>
  <c r="P83" i="8"/>
  <c r="O83" i="8"/>
  <c r="N83" i="8"/>
  <c r="P82" i="8"/>
  <c r="O82" i="8"/>
  <c r="N82" i="8"/>
  <c r="P81" i="8"/>
  <c r="O81" i="8"/>
  <c r="N81" i="8"/>
  <c r="P80" i="8"/>
  <c r="O80" i="8"/>
  <c r="N80" i="8"/>
  <c r="P79" i="8"/>
  <c r="Q34" i="13" s="1"/>
  <c r="O79" i="8"/>
  <c r="P34" i="13" s="1"/>
  <c r="N79" i="8"/>
  <c r="O34" i="13" s="1"/>
  <c r="P78" i="8"/>
  <c r="O78" i="8"/>
  <c r="N78" i="8"/>
  <c r="P77" i="8"/>
  <c r="O77" i="8"/>
  <c r="N77" i="8"/>
  <c r="P76" i="8"/>
  <c r="O76" i="8"/>
  <c r="N76" i="8"/>
  <c r="P75" i="8"/>
  <c r="O75" i="8"/>
  <c r="N75" i="8"/>
  <c r="P74" i="8"/>
  <c r="O74" i="8"/>
  <c r="N74" i="8"/>
  <c r="P73" i="8"/>
  <c r="O73" i="8"/>
  <c r="N73" i="8"/>
  <c r="P72" i="8"/>
  <c r="Q33" i="13" s="1"/>
  <c r="O72" i="8"/>
  <c r="P33" i="13" s="1"/>
  <c r="N72" i="8"/>
  <c r="O33" i="13" s="1"/>
  <c r="P71" i="8"/>
  <c r="O71" i="8"/>
  <c r="N71" i="8"/>
  <c r="P70" i="8"/>
  <c r="O70" i="8"/>
  <c r="N70" i="8"/>
  <c r="P69" i="8"/>
  <c r="Q32" i="13" s="1"/>
  <c r="O69" i="8"/>
  <c r="P32" i="13" s="1"/>
  <c r="N69" i="8"/>
  <c r="O32" i="13" s="1"/>
  <c r="P68" i="8"/>
  <c r="Q31" i="13" s="1"/>
  <c r="O68" i="8"/>
  <c r="P31" i="13" s="1"/>
  <c r="N68" i="8"/>
  <c r="O31" i="13" s="1"/>
  <c r="P67" i="8"/>
  <c r="Q30" i="13" s="1"/>
  <c r="O67" i="8"/>
  <c r="P30" i="13" s="1"/>
  <c r="N67" i="8"/>
  <c r="O30" i="13" s="1"/>
  <c r="P66" i="8"/>
  <c r="O66" i="8"/>
  <c r="N66" i="8"/>
  <c r="P65" i="8"/>
  <c r="O65" i="8"/>
  <c r="N65" i="8"/>
  <c r="P64" i="8"/>
  <c r="O64" i="8"/>
  <c r="N64" i="8"/>
  <c r="P63" i="8"/>
  <c r="O63" i="8"/>
  <c r="N63" i="8"/>
  <c r="P62" i="8"/>
  <c r="O62" i="8"/>
  <c r="N62" i="8"/>
  <c r="P61" i="8"/>
  <c r="O61" i="8"/>
  <c r="N61" i="8"/>
  <c r="P60" i="8"/>
  <c r="O60" i="8"/>
  <c r="N60" i="8"/>
  <c r="P59" i="8"/>
  <c r="O59" i="8"/>
  <c r="N59" i="8"/>
  <c r="P58" i="8"/>
  <c r="Q29" i="13" s="1"/>
  <c r="O58" i="8"/>
  <c r="P29" i="13" s="1"/>
  <c r="N58" i="8"/>
  <c r="O29" i="13" s="1"/>
  <c r="P57" i="8"/>
  <c r="O57" i="8"/>
  <c r="N57" i="8"/>
  <c r="P56" i="8"/>
  <c r="O56" i="8"/>
  <c r="N56" i="8"/>
  <c r="P55" i="8"/>
  <c r="O55" i="8"/>
  <c r="N55" i="8"/>
  <c r="P54" i="8"/>
  <c r="O54" i="8"/>
  <c r="N54" i="8"/>
  <c r="P53" i="8"/>
  <c r="Q28" i="13" s="1"/>
  <c r="O53" i="8"/>
  <c r="P28" i="13" s="1"/>
  <c r="N53" i="8"/>
  <c r="O28" i="13" s="1"/>
  <c r="P52" i="8"/>
  <c r="O52" i="8"/>
  <c r="N52" i="8"/>
  <c r="P51" i="8"/>
  <c r="O51" i="8"/>
  <c r="N51" i="8"/>
  <c r="P50" i="8"/>
  <c r="O50" i="8"/>
  <c r="N50" i="8"/>
  <c r="P49" i="8"/>
  <c r="O49" i="8"/>
  <c r="N49" i="8"/>
  <c r="P48" i="8"/>
  <c r="O48" i="8"/>
  <c r="N48" i="8"/>
  <c r="P47" i="8"/>
  <c r="O47" i="8"/>
  <c r="N47" i="8"/>
  <c r="P46" i="8"/>
  <c r="Q27" i="13" s="1"/>
  <c r="O46" i="8"/>
  <c r="P27" i="13" s="1"/>
  <c r="N46" i="8"/>
  <c r="O27" i="13" s="1"/>
  <c r="P45" i="8"/>
  <c r="O45" i="8"/>
  <c r="N45" i="8"/>
  <c r="P44" i="8"/>
  <c r="O44" i="8"/>
  <c r="N44" i="8"/>
  <c r="P43" i="8"/>
  <c r="O43" i="8"/>
  <c r="N43" i="8"/>
  <c r="P42" i="8"/>
  <c r="O42" i="8"/>
  <c r="N42" i="8"/>
  <c r="P41" i="8"/>
  <c r="Q26" i="13" s="1"/>
  <c r="O41" i="8"/>
  <c r="P26" i="13" s="1"/>
  <c r="N41" i="8"/>
  <c r="O26" i="13" s="1"/>
  <c r="P40" i="8"/>
  <c r="Q25" i="13" s="1"/>
  <c r="O40" i="8"/>
  <c r="P25" i="13" s="1"/>
  <c r="N40" i="8"/>
  <c r="O25" i="13" s="1"/>
  <c r="P39" i="8"/>
  <c r="Q24" i="13" s="1"/>
  <c r="O39" i="8"/>
  <c r="P24" i="13" s="1"/>
  <c r="N39" i="8"/>
  <c r="O24" i="13" s="1"/>
  <c r="P38" i="8"/>
  <c r="Q23" i="13" s="1"/>
  <c r="O38" i="8"/>
  <c r="P23" i="13" s="1"/>
  <c r="N38" i="8"/>
  <c r="O23" i="13" s="1"/>
  <c r="P37" i="8"/>
  <c r="O37" i="8"/>
  <c r="N37" i="8"/>
  <c r="P36" i="8"/>
  <c r="O36" i="8"/>
  <c r="N36" i="8"/>
  <c r="P35" i="8"/>
  <c r="Q22" i="13" s="1"/>
  <c r="O35" i="8"/>
  <c r="P22" i="13" s="1"/>
  <c r="N35" i="8"/>
  <c r="O22" i="13" s="1"/>
  <c r="P34" i="8"/>
  <c r="Q21" i="13" s="1"/>
  <c r="O34" i="8"/>
  <c r="P21" i="13" s="1"/>
  <c r="N34" i="8"/>
  <c r="O21" i="13" s="1"/>
  <c r="P33" i="8"/>
  <c r="Q20" i="13" s="1"/>
  <c r="O33" i="8"/>
  <c r="P20" i="13" s="1"/>
  <c r="N33" i="8"/>
  <c r="O20" i="13" s="1"/>
  <c r="P32" i="8"/>
  <c r="Q19" i="13" s="1"/>
  <c r="O32" i="8"/>
  <c r="P19" i="13" s="1"/>
  <c r="N32" i="8"/>
  <c r="O19" i="13" s="1"/>
  <c r="P31" i="8"/>
  <c r="Q18" i="13" s="1"/>
  <c r="O31" i="8"/>
  <c r="P18" i="13" s="1"/>
  <c r="N31" i="8"/>
  <c r="O18" i="13" s="1"/>
  <c r="P30" i="8"/>
  <c r="Q17" i="13" s="1"/>
  <c r="O30" i="8"/>
  <c r="P17" i="13" s="1"/>
  <c r="N30" i="8"/>
  <c r="O17" i="13" s="1"/>
  <c r="P29" i="8"/>
  <c r="Q16" i="13" s="1"/>
  <c r="O29" i="8"/>
  <c r="P16" i="13" s="1"/>
  <c r="N29" i="8"/>
  <c r="O16" i="13" s="1"/>
  <c r="P28" i="8"/>
  <c r="Q15" i="13" s="1"/>
  <c r="O28" i="8"/>
  <c r="P15" i="13" s="1"/>
  <c r="N28" i="8"/>
  <c r="O15" i="13" s="1"/>
  <c r="P27" i="8"/>
  <c r="Q14" i="13" s="1"/>
  <c r="O27" i="8"/>
  <c r="P14" i="13" s="1"/>
  <c r="N27" i="8"/>
  <c r="O14" i="13" s="1"/>
  <c r="P26" i="8"/>
  <c r="Q13" i="13" s="1"/>
  <c r="O26" i="8"/>
  <c r="P13" i="13" s="1"/>
  <c r="N26" i="8"/>
  <c r="O13" i="13" s="1"/>
  <c r="P25" i="8"/>
  <c r="Q12" i="13" s="1"/>
  <c r="O25" i="8"/>
  <c r="P12" i="13" s="1"/>
  <c r="N25" i="8"/>
  <c r="O12" i="13" s="1"/>
  <c r="P24" i="8"/>
  <c r="O24" i="8"/>
  <c r="N24" i="8"/>
  <c r="P23" i="8"/>
  <c r="O23" i="8"/>
  <c r="N23" i="8"/>
  <c r="P22" i="8"/>
  <c r="O22" i="8"/>
  <c r="N22" i="8"/>
  <c r="P21" i="8"/>
  <c r="O21" i="8"/>
  <c r="N21" i="8"/>
  <c r="P20" i="8"/>
  <c r="O20" i="8"/>
  <c r="N20" i="8"/>
  <c r="P19" i="8"/>
  <c r="O19" i="8"/>
  <c r="N19" i="8"/>
  <c r="P18" i="8"/>
  <c r="O18" i="8"/>
  <c r="N18" i="8"/>
  <c r="P17" i="8"/>
  <c r="O17" i="8"/>
  <c r="N17" i="8"/>
  <c r="P16" i="8"/>
  <c r="O16" i="8"/>
  <c r="N16" i="8"/>
  <c r="P15" i="8"/>
  <c r="O15" i="8"/>
  <c r="N15" i="8"/>
  <c r="P14" i="8"/>
  <c r="O14" i="8"/>
  <c r="N14" i="8"/>
  <c r="P13" i="8"/>
  <c r="O13" i="8"/>
  <c r="N13" i="8"/>
  <c r="P12" i="8"/>
  <c r="Q11" i="13" s="1"/>
  <c r="O12" i="8"/>
  <c r="P11" i="13" s="1"/>
  <c r="N12" i="8"/>
  <c r="O11" i="13" s="1"/>
  <c r="P11" i="8"/>
  <c r="O11" i="8"/>
  <c r="N11" i="8"/>
  <c r="P10" i="8"/>
  <c r="Q10" i="13" s="1"/>
  <c r="O10" i="8"/>
  <c r="P10" i="13" s="1"/>
  <c r="N10" i="8"/>
  <c r="O10" i="13" s="1"/>
  <c r="P9" i="8"/>
  <c r="Q9" i="13" s="1"/>
  <c r="O9" i="8"/>
  <c r="P9" i="13" s="1"/>
  <c r="N9" i="8"/>
  <c r="O9" i="13" s="1"/>
  <c r="P8" i="8"/>
  <c r="Q8" i="13" s="1"/>
  <c r="O8" i="8"/>
  <c r="P8" i="13" s="1"/>
  <c r="N8" i="8"/>
  <c r="O8" i="13" s="1"/>
  <c r="P7" i="8"/>
  <c r="Q7" i="13" s="1"/>
  <c r="O7" i="8"/>
  <c r="P7" i="13" s="1"/>
  <c r="N7" i="8"/>
  <c r="O7" i="13" s="1"/>
  <c r="P6" i="8"/>
  <c r="Q6" i="13" s="1"/>
  <c r="O6" i="8"/>
  <c r="P6" i="13" s="1"/>
  <c r="N6" i="8"/>
  <c r="O6" i="13" s="1"/>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Q223" i="7" l="1"/>
  <c r="P223" i="7"/>
  <c r="O223" i="7"/>
  <c r="N223" i="7"/>
  <c r="Q222" i="7"/>
  <c r="P222" i="7"/>
  <c r="O222" i="7"/>
  <c r="N222" i="7"/>
  <c r="Q221" i="7"/>
  <c r="P221" i="7"/>
  <c r="O221" i="7"/>
  <c r="N221" i="7"/>
  <c r="Q220" i="7"/>
  <c r="P220" i="7"/>
  <c r="O220" i="7"/>
  <c r="N220" i="7"/>
  <c r="Q219" i="7"/>
  <c r="P219" i="7"/>
  <c r="O219" i="7"/>
  <c r="N219" i="7"/>
  <c r="Q218" i="7"/>
  <c r="P218" i="7"/>
  <c r="O218" i="7"/>
  <c r="N218" i="7"/>
  <c r="Q217" i="7"/>
  <c r="P217" i="7"/>
  <c r="O217" i="7"/>
  <c r="N217" i="7"/>
  <c r="Q216" i="7"/>
  <c r="P216" i="7"/>
  <c r="O216" i="7"/>
  <c r="N216" i="7"/>
  <c r="Q215" i="7"/>
  <c r="P215" i="7"/>
  <c r="O215" i="7"/>
  <c r="N215" i="7"/>
  <c r="Q214" i="7"/>
  <c r="P214" i="7"/>
  <c r="O214" i="7"/>
  <c r="N214" i="7"/>
  <c r="Q213" i="7"/>
  <c r="P213" i="7"/>
  <c r="O213" i="7"/>
  <c r="N213" i="7"/>
  <c r="Q212" i="7"/>
  <c r="P212" i="7"/>
  <c r="O212" i="7"/>
  <c r="N212" i="7"/>
  <c r="Q211" i="7"/>
  <c r="R86" i="12" s="1"/>
  <c r="P211" i="7"/>
  <c r="Q86" i="12" s="1"/>
  <c r="O211" i="7"/>
  <c r="P86" i="12" s="1"/>
  <c r="N211" i="7"/>
  <c r="O86" i="12" s="1"/>
  <c r="Q210" i="7"/>
  <c r="R85" i="12" s="1"/>
  <c r="P210" i="7"/>
  <c r="Q85" i="12" s="1"/>
  <c r="O210" i="7"/>
  <c r="P85" i="12" s="1"/>
  <c r="N210" i="7"/>
  <c r="O85" i="12" s="1"/>
  <c r="Q209" i="7"/>
  <c r="R84" i="12" s="1"/>
  <c r="P209" i="7"/>
  <c r="Q84" i="12" s="1"/>
  <c r="O209" i="7"/>
  <c r="P84" i="12" s="1"/>
  <c r="N209" i="7"/>
  <c r="O84" i="12" s="1"/>
  <c r="Q208" i="7"/>
  <c r="R83" i="12" s="1"/>
  <c r="P208" i="7"/>
  <c r="Q83" i="12" s="1"/>
  <c r="O208" i="7"/>
  <c r="P83" i="12" s="1"/>
  <c r="N208" i="7"/>
  <c r="O83" i="12" s="1"/>
  <c r="Q207" i="7"/>
  <c r="R82" i="12" s="1"/>
  <c r="P207" i="7"/>
  <c r="Q82" i="12" s="1"/>
  <c r="O207" i="7"/>
  <c r="P82" i="12" s="1"/>
  <c r="N207" i="7"/>
  <c r="O82" i="12" s="1"/>
  <c r="Q206" i="7"/>
  <c r="R81" i="12" s="1"/>
  <c r="P206" i="7"/>
  <c r="Q81" i="12" s="1"/>
  <c r="O206" i="7"/>
  <c r="P81" i="12" s="1"/>
  <c r="N206" i="7"/>
  <c r="O81" i="12" s="1"/>
  <c r="Q205" i="7"/>
  <c r="R80" i="12" s="1"/>
  <c r="P205" i="7"/>
  <c r="Q80" i="12" s="1"/>
  <c r="O205" i="7"/>
  <c r="P80" i="12" s="1"/>
  <c r="N205" i="7"/>
  <c r="O80" i="12" s="1"/>
  <c r="Q204" i="7"/>
  <c r="R79" i="12" s="1"/>
  <c r="P204" i="7"/>
  <c r="Q79" i="12" s="1"/>
  <c r="O204" i="7"/>
  <c r="P79" i="12" s="1"/>
  <c r="N204" i="7"/>
  <c r="O79" i="12" s="1"/>
  <c r="Q203" i="7"/>
  <c r="R78" i="12" s="1"/>
  <c r="P203" i="7"/>
  <c r="Q78" i="12" s="1"/>
  <c r="O203" i="7"/>
  <c r="P78" i="12" s="1"/>
  <c r="N203" i="7"/>
  <c r="O78" i="12" s="1"/>
  <c r="Q202" i="7"/>
  <c r="R77" i="12" s="1"/>
  <c r="P202" i="7"/>
  <c r="Q77" i="12" s="1"/>
  <c r="O202" i="7"/>
  <c r="P77" i="12" s="1"/>
  <c r="N202" i="7"/>
  <c r="O77" i="12" s="1"/>
  <c r="Q201" i="7"/>
  <c r="R76" i="12" s="1"/>
  <c r="P201" i="7"/>
  <c r="Q76" i="12" s="1"/>
  <c r="O201" i="7"/>
  <c r="P76" i="12" s="1"/>
  <c r="N201" i="7"/>
  <c r="O76" i="12" s="1"/>
  <c r="Q200" i="7"/>
  <c r="P200" i="7"/>
  <c r="O200" i="7"/>
  <c r="N200" i="7"/>
  <c r="Q199" i="7"/>
  <c r="P199" i="7"/>
  <c r="O199" i="7"/>
  <c r="N199" i="7"/>
  <c r="Q198" i="7"/>
  <c r="P198" i="7"/>
  <c r="O198" i="7"/>
  <c r="N198" i="7"/>
  <c r="Q197" i="7"/>
  <c r="P197" i="7"/>
  <c r="O197" i="7"/>
  <c r="N197" i="7"/>
  <c r="Q196" i="7"/>
  <c r="R75" i="12" s="1"/>
  <c r="P196" i="7"/>
  <c r="Q75" i="12" s="1"/>
  <c r="O196" i="7"/>
  <c r="P75" i="12" s="1"/>
  <c r="N196" i="7"/>
  <c r="O75" i="12" s="1"/>
  <c r="Q195" i="7"/>
  <c r="R74" i="12" s="1"/>
  <c r="P195" i="7"/>
  <c r="Q74" i="12" s="1"/>
  <c r="O195" i="7"/>
  <c r="P74" i="12" s="1"/>
  <c r="N195" i="7"/>
  <c r="O74" i="12" s="1"/>
  <c r="Q194" i="7"/>
  <c r="P194" i="7"/>
  <c r="O194" i="7"/>
  <c r="N194" i="7"/>
  <c r="Q193" i="7"/>
  <c r="P193" i="7"/>
  <c r="O193" i="7"/>
  <c r="N193" i="7"/>
  <c r="Q192" i="7"/>
  <c r="P192" i="7"/>
  <c r="O192" i="7"/>
  <c r="N192" i="7"/>
  <c r="Q191" i="7"/>
  <c r="P191" i="7"/>
  <c r="O191" i="7"/>
  <c r="N191" i="7"/>
  <c r="Q190" i="7"/>
  <c r="R73" i="12" s="1"/>
  <c r="P190" i="7"/>
  <c r="Q73" i="12" s="1"/>
  <c r="O190" i="7"/>
  <c r="P73" i="12" s="1"/>
  <c r="N190" i="7"/>
  <c r="O73" i="12" s="1"/>
  <c r="Q189" i="7"/>
  <c r="R72" i="12" s="1"/>
  <c r="P189" i="7"/>
  <c r="Q72" i="12" s="1"/>
  <c r="O189" i="7"/>
  <c r="P72" i="12" s="1"/>
  <c r="N189" i="7"/>
  <c r="O72" i="12" s="1"/>
  <c r="Q188" i="7"/>
  <c r="R71" i="12" s="1"/>
  <c r="P188" i="7"/>
  <c r="Q71" i="12" s="1"/>
  <c r="O188" i="7"/>
  <c r="P71" i="12" s="1"/>
  <c r="N188" i="7"/>
  <c r="O71" i="12" s="1"/>
  <c r="Q187" i="7"/>
  <c r="R70" i="12" s="1"/>
  <c r="P187" i="7"/>
  <c r="Q70" i="12" s="1"/>
  <c r="O187" i="7"/>
  <c r="P70" i="12" s="1"/>
  <c r="N187" i="7"/>
  <c r="O70" i="12" s="1"/>
  <c r="Q186" i="7"/>
  <c r="R69" i="12" s="1"/>
  <c r="P186" i="7"/>
  <c r="Q69" i="12" s="1"/>
  <c r="O186" i="7"/>
  <c r="P69" i="12" s="1"/>
  <c r="N186" i="7"/>
  <c r="O69" i="12" s="1"/>
  <c r="Q185" i="7"/>
  <c r="P185" i="7"/>
  <c r="O185" i="7"/>
  <c r="N185" i="7"/>
  <c r="Q184" i="7"/>
  <c r="P184" i="7"/>
  <c r="O184" i="7"/>
  <c r="N184" i="7"/>
  <c r="Q183" i="7"/>
  <c r="R68" i="12" s="1"/>
  <c r="P183" i="7"/>
  <c r="Q68" i="12" s="1"/>
  <c r="O183" i="7"/>
  <c r="P68" i="12" s="1"/>
  <c r="N183" i="7"/>
  <c r="O68" i="12" s="1"/>
  <c r="Q182" i="7"/>
  <c r="R67" i="12" s="1"/>
  <c r="P182" i="7"/>
  <c r="Q67" i="12" s="1"/>
  <c r="O182" i="7"/>
  <c r="P67" i="12" s="1"/>
  <c r="N182" i="7"/>
  <c r="O67" i="12" s="1"/>
  <c r="Q181" i="7"/>
  <c r="R66" i="12" s="1"/>
  <c r="P181" i="7"/>
  <c r="Q66" i="12" s="1"/>
  <c r="O181" i="7"/>
  <c r="P66" i="12" s="1"/>
  <c r="N181" i="7"/>
  <c r="O66" i="12" s="1"/>
  <c r="Q180" i="7"/>
  <c r="P180" i="7"/>
  <c r="O180" i="7"/>
  <c r="N180" i="7"/>
  <c r="Q179" i="7"/>
  <c r="P179" i="7"/>
  <c r="O179" i="7"/>
  <c r="N179" i="7"/>
  <c r="Q178" i="7"/>
  <c r="R65" i="12" s="1"/>
  <c r="P178" i="7"/>
  <c r="Q65" i="12" s="1"/>
  <c r="O178" i="7"/>
  <c r="P65" i="12" s="1"/>
  <c r="N178" i="7"/>
  <c r="O65" i="12" s="1"/>
  <c r="Q177" i="7"/>
  <c r="R64" i="12" s="1"/>
  <c r="P177" i="7"/>
  <c r="Q64" i="12" s="1"/>
  <c r="O177" i="7"/>
  <c r="P64" i="12" s="1"/>
  <c r="N177" i="7"/>
  <c r="O64" i="12" s="1"/>
  <c r="Q176" i="7"/>
  <c r="R63" i="12" s="1"/>
  <c r="P176" i="7"/>
  <c r="Q63" i="12" s="1"/>
  <c r="O176" i="7"/>
  <c r="P63" i="12" s="1"/>
  <c r="N176" i="7"/>
  <c r="O63" i="12" s="1"/>
  <c r="Q175" i="7"/>
  <c r="P175" i="7"/>
  <c r="O175" i="7"/>
  <c r="N175" i="7"/>
  <c r="Q174" i="7"/>
  <c r="P174" i="7"/>
  <c r="O174" i="7"/>
  <c r="N174" i="7"/>
  <c r="Q173" i="7"/>
  <c r="P173" i="7"/>
  <c r="O173" i="7"/>
  <c r="N173" i="7"/>
  <c r="Q172" i="7"/>
  <c r="P172" i="7"/>
  <c r="O172" i="7"/>
  <c r="N172" i="7"/>
  <c r="Q171" i="7"/>
  <c r="P171" i="7"/>
  <c r="O171" i="7"/>
  <c r="N171" i="7"/>
  <c r="Q170" i="7"/>
  <c r="P170" i="7"/>
  <c r="O170" i="7"/>
  <c r="N170" i="7"/>
  <c r="Q169" i="7"/>
  <c r="P169" i="7"/>
  <c r="O169" i="7"/>
  <c r="N169" i="7"/>
  <c r="Q168" i="7"/>
  <c r="R62" i="12" s="1"/>
  <c r="P168" i="7"/>
  <c r="Q62" i="12" s="1"/>
  <c r="O168" i="7"/>
  <c r="P62" i="12" s="1"/>
  <c r="N168" i="7"/>
  <c r="O62" i="12" s="1"/>
  <c r="Q167" i="7"/>
  <c r="R61" i="12" s="1"/>
  <c r="P167" i="7"/>
  <c r="Q61" i="12" s="1"/>
  <c r="O167" i="7"/>
  <c r="P61" i="12" s="1"/>
  <c r="N167" i="7"/>
  <c r="O61" i="12" s="1"/>
  <c r="Q166" i="7"/>
  <c r="R60" i="12" s="1"/>
  <c r="P166" i="7"/>
  <c r="Q60" i="12" s="1"/>
  <c r="O166" i="7"/>
  <c r="P60" i="12" s="1"/>
  <c r="N166" i="7"/>
  <c r="O60" i="12" s="1"/>
  <c r="Q165" i="7"/>
  <c r="R59" i="12" s="1"/>
  <c r="P165" i="7"/>
  <c r="Q59" i="12" s="1"/>
  <c r="O165" i="7"/>
  <c r="P59" i="12" s="1"/>
  <c r="N165" i="7"/>
  <c r="O59" i="12" s="1"/>
  <c r="Q164" i="7"/>
  <c r="R58" i="12" s="1"/>
  <c r="P164" i="7"/>
  <c r="Q58" i="12" s="1"/>
  <c r="O164" i="7"/>
  <c r="P58" i="12" s="1"/>
  <c r="N164" i="7"/>
  <c r="O58" i="12" s="1"/>
  <c r="Q163" i="7"/>
  <c r="R57" i="12" s="1"/>
  <c r="P163" i="7"/>
  <c r="Q57" i="12" s="1"/>
  <c r="O163" i="7"/>
  <c r="P57" i="12" s="1"/>
  <c r="N163" i="7"/>
  <c r="O57" i="12" s="1"/>
  <c r="Q162" i="7"/>
  <c r="R56" i="12" s="1"/>
  <c r="P162" i="7"/>
  <c r="Q56" i="12" s="1"/>
  <c r="O162" i="7"/>
  <c r="P56" i="12" s="1"/>
  <c r="N162" i="7"/>
  <c r="O56" i="12" s="1"/>
  <c r="Q161" i="7"/>
  <c r="P161" i="7"/>
  <c r="O161" i="7"/>
  <c r="N161" i="7"/>
  <c r="Q160" i="7"/>
  <c r="P160" i="7"/>
  <c r="O160" i="7"/>
  <c r="N160" i="7"/>
  <c r="Q159" i="7"/>
  <c r="P159" i="7"/>
  <c r="O159" i="7"/>
  <c r="N159" i="7"/>
  <c r="Q158" i="7"/>
  <c r="P158" i="7"/>
  <c r="O158" i="7"/>
  <c r="N158" i="7"/>
  <c r="Q157" i="7"/>
  <c r="R55" i="12" s="1"/>
  <c r="P157" i="7"/>
  <c r="Q55" i="12" s="1"/>
  <c r="O157" i="7"/>
  <c r="P55" i="12" s="1"/>
  <c r="N157" i="7"/>
  <c r="O55" i="12" s="1"/>
  <c r="Q156" i="7"/>
  <c r="R54" i="12" s="1"/>
  <c r="P156" i="7"/>
  <c r="Q54" i="12" s="1"/>
  <c r="O156" i="7"/>
  <c r="P54" i="12" s="1"/>
  <c r="N156" i="7"/>
  <c r="O54" i="12" s="1"/>
  <c r="Q155" i="7"/>
  <c r="R53" i="12" s="1"/>
  <c r="P155" i="7"/>
  <c r="Q53" i="12" s="1"/>
  <c r="O155" i="7"/>
  <c r="P53" i="12" s="1"/>
  <c r="N155" i="7"/>
  <c r="O53" i="12" s="1"/>
  <c r="Q154" i="7"/>
  <c r="P154" i="7"/>
  <c r="O154" i="7"/>
  <c r="N154" i="7"/>
  <c r="Q153" i="7"/>
  <c r="P153" i="7"/>
  <c r="O153" i="7"/>
  <c r="N153" i="7"/>
  <c r="Q152" i="7"/>
  <c r="P152" i="7"/>
  <c r="O152" i="7"/>
  <c r="N152" i="7"/>
  <c r="Q151" i="7"/>
  <c r="R52" i="12" s="1"/>
  <c r="P151" i="7"/>
  <c r="Q52" i="12" s="1"/>
  <c r="O151" i="7"/>
  <c r="P52" i="12" s="1"/>
  <c r="N151" i="7"/>
  <c r="O52" i="12" s="1"/>
  <c r="Q150" i="7"/>
  <c r="P150" i="7"/>
  <c r="O150" i="7"/>
  <c r="N150" i="7"/>
  <c r="Q149" i="7"/>
  <c r="P149" i="7"/>
  <c r="O149" i="7"/>
  <c r="N149" i="7"/>
  <c r="Q148" i="7"/>
  <c r="R51" i="12" s="1"/>
  <c r="P148" i="7"/>
  <c r="Q51" i="12" s="1"/>
  <c r="O148" i="7"/>
  <c r="P51" i="12" s="1"/>
  <c r="N148" i="7"/>
  <c r="O51" i="12" s="1"/>
  <c r="Q147" i="7"/>
  <c r="R50" i="12" s="1"/>
  <c r="P147" i="7"/>
  <c r="Q50" i="12" s="1"/>
  <c r="O147" i="7"/>
  <c r="P50" i="12" s="1"/>
  <c r="N147" i="7"/>
  <c r="O50" i="12" s="1"/>
  <c r="Q146" i="7"/>
  <c r="P146" i="7"/>
  <c r="O146" i="7"/>
  <c r="N146" i="7"/>
  <c r="Q145" i="7"/>
  <c r="P145" i="7"/>
  <c r="O145" i="7"/>
  <c r="N145" i="7"/>
  <c r="Q144" i="7"/>
  <c r="R49" i="12" s="1"/>
  <c r="P144" i="7"/>
  <c r="Q49" i="12" s="1"/>
  <c r="O144" i="7"/>
  <c r="P49" i="12" s="1"/>
  <c r="N144" i="7"/>
  <c r="O49" i="12" s="1"/>
  <c r="Q143" i="7"/>
  <c r="R48" i="12" s="1"/>
  <c r="P143" i="7"/>
  <c r="Q48" i="12" s="1"/>
  <c r="O143" i="7"/>
  <c r="P48" i="12" s="1"/>
  <c r="N143" i="7"/>
  <c r="O48" i="12" s="1"/>
  <c r="Q142" i="7"/>
  <c r="P142" i="7"/>
  <c r="O142" i="7"/>
  <c r="N142" i="7"/>
  <c r="Q141" i="7"/>
  <c r="P141" i="7"/>
  <c r="O141" i="7"/>
  <c r="N141" i="7"/>
  <c r="Q140" i="7"/>
  <c r="R47" i="12" s="1"/>
  <c r="P140" i="7"/>
  <c r="Q47" i="12" s="1"/>
  <c r="O140" i="7"/>
  <c r="P47" i="12" s="1"/>
  <c r="N140" i="7"/>
  <c r="O47" i="12" s="1"/>
  <c r="Q139" i="7"/>
  <c r="R46" i="12" s="1"/>
  <c r="P139" i="7"/>
  <c r="Q46" i="12" s="1"/>
  <c r="O139" i="7"/>
  <c r="P46" i="12" s="1"/>
  <c r="N139" i="7"/>
  <c r="O46" i="12" s="1"/>
  <c r="Q138" i="7"/>
  <c r="P138" i="7"/>
  <c r="O138" i="7"/>
  <c r="N138" i="7"/>
  <c r="Q137" i="7"/>
  <c r="P137" i="7"/>
  <c r="O137" i="7"/>
  <c r="N137" i="7"/>
  <c r="Q136" i="7"/>
  <c r="R45" i="12" s="1"/>
  <c r="P136" i="7"/>
  <c r="Q45" i="12" s="1"/>
  <c r="O136" i="7"/>
  <c r="P45" i="12" s="1"/>
  <c r="N136" i="7"/>
  <c r="O45" i="12" s="1"/>
  <c r="Q135" i="7"/>
  <c r="R44" i="12" s="1"/>
  <c r="P135" i="7"/>
  <c r="Q44" i="12" s="1"/>
  <c r="O135" i="7"/>
  <c r="P44" i="12" s="1"/>
  <c r="N135" i="7"/>
  <c r="O44" i="12" s="1"/>
  <c r="Q134" i="7"/>
  <c r="P134" i="7"/>
  <c r="O134" i="7"/>
  <c r="N134" i="7"/>
  <c r="Q133" i="7"/>
  <c r="P133" i="7"/>
  <c r="O133" i="7"/>
  <c r="N133" i="7"/>
  <c r="Q132" i="7"/>
  <c r="P132" i="7"/>
  <c r="O132" i="7"/>
  <c r="N132" i="7"/>
  <c r="Q131" i="7"/>
  <c r="P131" i="7"/>
  <c r="O131" i="7"/>
  <c r="N131" i="7"/>
  <c r="Q130" i="7"/>
  <c r="P130" i="7"/>
  <c r="O130" i="7"/>
  <c r="N130" i="7"/>
  <c r="Q129" i="7"/>
  <c r="P129" i="7"/>
  <c r="O129" i="7"/>
  <c r="N129" i="7"/>
  <c r="Q128" i="7"/>
  <c r="P128" i="7"/>
  <c r="O128" i="7"/>
  <c r="N128" i="7"/>
  <c r="Q127" i="7"/>
  <c r="P127" i="7"/>
  <c r="O127" i="7"/>
  <c r="N127" i="7"/>
  <c r="Q126" i="7"/>
  <c r="P126" i="7"/>
  <c r="O126" i="7"/>
  <c r="N126" i="7"/>
  <c r="Q125" i="7"/>
  <c r="P125" i="7"/>
  <c r="O125" i="7"/>
  <c r="N125" i="7"/>
  <c r="Q124" i="7"/>
  <c r="P124" i="7"/>
  <c r="O124" i="7"/>
  <c r="N124" i="7"/>
  <c r="Q123" i="7"/>
  <c r="P123" i="7"/>
  <c r="O123" i="7"/>
  <c r="N123" i="7"/>
  <c r="Q122" i="7"/>
  <c r="P122" i="7"/>
  <c r="O122" i="7"/>
  <c r="N122" i="7"/>
  <c r="Q121" i="7"/>
  <c r="P121" i="7"/>
  <c r="O121" i="7"/>
  <c r="N121" i="7"/>
  <c r="Q120" i="7"/>
  <c r="P120" i="7"/>
  <c r="O120" i="7"/>
  <c r="N120" i="7"/>
  <c r="Q119" i="7"/>
  <c r="R43" i="12" s="1"/>
  <c r="P119" i="7"/>
  <c r="Q43" i="12" s="1"/>
  <c r="O119" i="7"/>
  <c r="P43" i="12" s="1"/>
  <c r="N119" i="7"/>
  <c r="O43" i="12" s="1"/>
  <c r="Q118" i="7"/>
  <c r="P118" i="7"/>
  <c r="O118" i="7"/>
  <c r="N118" i="7"/>
  <c r="Q117" i="7"/>
  <c r="P117" i="7"/>
  <c r="O117" i="7"/>
  <c r="N117" i="7"/>
  <c r="Q116" i="7"/>
  <c r="P116" i="7"/>
  <c r="O116" i="7"/>
  <c r="N116" i="7"/>
  <c r="Q115" i="7"/>
  <c r="P115" i="7"/>
  <c r="O115" i="7"/>
  <c r="N115" i="7"/>
  <c r="Q114" i="7"/>
  <c r="P114" i="7"/>
  <c r="O114" i="7"/>
  <c r="N114" i="7"/>
  <c r="Q113" i="7"/>
  <c r="P113" i="7"/>
  <c r="O113" i="7"/>
  <c r="N113" i="7"/>
  <c r="Q112" i="7"/>
  <c r="R42" i="12" s="1"/>
  <c r="P112" i="7"/>
  <c r="Q42" i="12" s="1"/>
  <c r="O112" i="7"/>
  <c r="P42" i="12" s="1"/>
  <c r="N112" i="7"/>
  <c r="O42" i="12" s="1"/>
  <c r="Q111" i="7"/>
  <c r="R41" i="12" s="1"/>
  <c r="P111" i="7"/>
  <c r="Q41" i="12" s="1"/>
  <c r="O111" i="7"/>
  <c r="P41" i="12" s="1"/>
  <c r="N111" i="7"/>
  <c r="O41" i="12" s="1"/>
  <c r="Q110" i="7"/>
  <c r="R40" i="12" s="1"/>
  <c r="P110" i="7"/>
  <c r="Q40" i="12" s="1"/>
  <c r="O110" i="7"/>
  <c r="P40" i="12" s="1"/>
  <c r="N110" i="7"/>
  <c r="O40" i="12" s="1"/>
  <c r="Q109" i="7"/>
  <c r="R39" i="12" s="1"/>
  <c r="P109" i="7"/>
  <c r="Q39" i="12" s="1"/>
  <c r="O109" i="7"/>
  <c r="P39" i="12" s="1"/>
  <c r="N109" i="7"/>
  <c r="O39" i="12" s="1"/>
  <c r="Q108" i="7"/>
  <c r="R38" i="12" s="1"/>
  <c r="P108" i="7"/>
  <c r="Q38" i="12" s="1"/>
  <c r="O108" i="7"/>
  <c r="P38" i="12" s="1"/>
  <c r="N108" i="7"/>
  <c r="O38" i="12" s="1"/>
  <c r="Q107" i="7"/>
  <c r="P107" i="7"/>
  <c r="O107" i="7"/>
  <c r="N107" i="7"/>
  <c r="Q106" i="7"/>
  <c r="P106" i="7"/>
  <c r="O106" i="7"/>
  <c r="N106" i="7"/>
  <c r="Q105" i="7"/>
  <c r="P105" i="7"/>
  <c r="O105" i="7"/>
  <c r="N105" i="7"/>
  <c r="Q104" i="7"/>
  <c r="R37" i="12" s="1"/>
  <c r="P104" i="7"/>
  <c r="Q37" i="12" s="1"/>
  <c r="O104" i="7"/>
  <c r="P37" i="12" s="1"/>
  <c r="N104" i="7"/>
  <c r="O37" i="12" s="1"/>
  <c r="Q103" i="7"/>
  <c r="P103" i="7"/>
  <c r="O103" i="7"/>
  <c r="N103" i="7"/>
  <c r="Q102" i="7"/>
  <c r="P102" i="7"/>
  <c r="O102" i="7"/>
  <c r="N102" i="7"/>
  <c r="Q101" i="7"/>
  <c r="P101" i="7"/>
  <c r="O101" i="7"/>
  <c r="N101" i="7"/>
  <c r="Q100" i="7"/>
  <c r="P100" i="7"/>
  <c r="O100" i="7"/>
  <c r="N100" i="7"/>
  <c r="Q99" i="7"/>
  <c r="P99" i="7"/>
  <c r="O99" i="7"/>
  <c r="N99" i="7"/>
  <c r="Q98" i="7"/>
  <c r="P98" i="7"/>
  <c r="O98" i="7"/>
  <c r="N98" i="7"/>
  <c r="Q97" i="7"/>
  <c r="P97" i="7"/>
  <c r="O97" i="7"/>
  <c r="N97" i="7"/>
  <c r="Q96" i="7"/>
  <c r="P96" i="7"/>
  <c r="O96" i="7"/>
  <c r="N96" i="7"/>
  <c r="Q95" i="7"/>
  <c r="R36" i="12" s="1"/>
  <c r="P95" i="7"/>
  <c r="Q36" i="12" s="1"/>
  <c r="O95" i="7"/>
  <c r="P36" i="12" s="1"/>
  <c r="N95" i="7"/>
  <c r="O36" i="12" s="1"/>
  <c r="Q94" i="7"/>
  <c r="P94" i="7"/>
  <c r="O94" i="7"/>
  <c r="N94" i="7"/>
  <c r="Q93" i="7"/>
  <c r="R35" i="12" s="1"/>
  <c r="P93" i="7"/>
  <c r="Q35" i="12" s="1"/>
  <c r="O93" i="7"/>
  <c r="P35" i="12" s="1"/>
  <c r="N93" i="7"/>
  <c r="O35" i="12" s="1"/>
  <c r="Q89" i="7"/>
  <c r="P89" i="7"/>
  <c r="O89" i="7"/>
  <c r="N89" i="7"/>
  <c r="Q88" i="7"/>
  <c r="P88" i="7"/>
  <c r="O88" i="7"/>
  <c r="N88" i="7"/>
  <c r="Q87" i="7"/>
  <c r="P87" i="7"/>
  <c r="O87" i="7"/>
  <c r="N87" i="7"/>
  <c r="Q86" i="7"/>
  <c r="P86" i="7"/>
  <c r="O86" i="7"/>
  <c r="N86" i="7"/>
  <c r="Q85" i="7"/>
  <c r="P85" i="7"/>
  <c r="O85" i="7"/>
  <c r="N85" i="7"/>
  <c r="Q84" i="7"/>
  <c r="P84" i="7"/>
  <c r="O84" i="7"/>
  <c r="N84" i="7"/>
  <c r="Q83" i="7"/>
  <c r="P83" i="7"/>
  <c r="O83" i="7"/>
  <c r="N83" i="7"/>
  <c r="Q82" i="7"/>
  <c r="P82" i="7"/>
  <c r="O82" i="7"/>
  <c r="N82" i="7"/>
  <c r="Q81" i="7"/>
  <c r="P81" i="7"/>
  <c r="O81" i="7"/>
  <c r="N81" i="7"/>
  <c r="Q80" i="7"/>
  <c r="P80" i="7"/>
  <c r="O80" i="7"/>
  <c r="N80" i="7"/>
  <c r="Q79" i="7"/>
  <c r="R34" i="12" s="1"/>
  <c r="P79" i="7"/>
  <c r="Q34" i="12" s="1"/>
  <c r="O79" i="7"/>
  <c r="P34" i="12" s="1"/>
  <c r="N79" i="7"/>
  <c r="O34" i="12" s="1"/>
  <c r="Q78" i="7"/>
  <c r="P78" i="7"/>
  <c r="O78" i="7"/>
  <c r="N78" i="7"/>
  <c r="Q77" i="7"/>
  <c r="P77" i="7"/>
  <c r="O77" i="7"/>
  <c r="N77" i="7"/>
  <c r="Q76" i="7"/>
  <c r="P76" i="7"/>
  <c r="O76" i="7"/>
  <c r="N76" i="7"/>
  <c r="Q75" i="7"/>
  <c r="P75" i="7"/>
  <c r="O75" i="7"/>
  <c r="N75" i="7"/>
  <c r="Q74" i="7"/>
  <c r="P74" i="7"/>
  <c r="O74" i="7"/>
  <c r="N74" i="7"/>
  <c r="Q73" i="7"/>
  <c r="P73" i="7"/>
  <c r="O73" i="7"/>
  <c r="N73" i="7"/>
  <c r="Q72" i="7"/>
  <c r="R33" i="12" s="1"/>
  <c r="P72" i="7"/>
  <c r="Q33" i="12" s="1"/>
  <c r="O72" i="7"/>
  <c r="P33" i="12" s="1"/>
  <c r="N72" i="7"/>
  <c r="O33" i="12" s="1"/>
  <c r="Q71" i="7"/>
  <c r="P71" i="7"/>
  <c r="O71" i="7"/>
  <c r="N71" i="7"/>
  <c r="Q70" i="7"/>
  <c r="P70" i="7"/>
  <c r="O70" i="7"/>
  <c r="N70" i="7"/>
  <c r="Q69" i="7"/>
  <c r="R32" i="12" s="1"/>
  <c r="P69" i="7"/>
  <c r="Q32" i="12" s="1"/>
  <c r="O69" i="7"/>
  <c r="P32" i="12" s="1"/>
  <c r="N69" i="7"/>
  <c r="O32" i="12" s="1"/>
  <c r="Q68" i="7"/>
  <c r="R31" i="12" s="1"/>
  <c r="P68" i="7"/>
  <c r="Q31" i="12" s="1"/>
  <c r="O68" i="7"/>
  <c r="P31" i="12" s="1"/>
  <c r="N68" i="7"/>
  <c r="O31" i="12" s="1"/>
  <c r="Q67" i="7"/>
  <c r="R30" i="12" s="1"/>
  <c r="P67" i="7"/>
  <c r="Q30" i="12" s="1"/>
  <c r="O67" i="7"/>
  <c r="P30" i="12" s="1"/>
  <c r="N67" i="7"/>
  <c r="O30" i="12" s="1"/>
  <c r="Q66" i="7"/>
  <c r="P66" i="7"/>
  <c r="O66" i="7"/>
  <c r="N66" i="7"/>
  <c r="Q65" i="7"/>
  <c r="P65" i="7"/>
  <c r="O65" i="7"/>
  <c r="N65" i="7"/>
  <c r="Q64" i="7"/>
  <c r="P64" i="7"/>
  <c r="O64" i="7"/>
  <c r="N64" i="7"/>
  <c r="Q63" i="7"/>
  <c r="P63" i="7"/>
  <c r="O63" i="7"/>
  <c r="N63" i="7"/>
  <c r="Q62" i="7"/>
  <c r="P62" i="7"/>
  <c r="O62" i="7"/>
  <c r="N62" i="7"/>
  <c r="Q61" i="7"/>
  <c r="P61" i="7"/>
  <c r="O61" i="7"/>
  <c r="N61" i="7"/>
  <c r="Q60" i="7"/>
  <c r="P60" i="7"/>
  <c r="O60" i="7"/>
  <c r="N60" i="7"/>
  <c r="Q59" i="7"/>
  <c r="P59" i="7"/>
  <c r="O59" i="7"/>
  <c r="N59" i="7"/>
  <c r="Q58" i="7"/>
  <c r="R29" i="12" s="1"/>
  <c r="P58" i="7"/>
  <c r="Q29" i="12" s="1"/>
  <c r="O58" i="7"/>
  <c r="P29" i="12" s="1"/>
  <c r="N58" i="7"/>
  <c r="O29" i="12" s="1"/>
  <c r="Q57" i="7"/>
  <c r="P57" i="7"/>
  <c r="O57" i="7"/>
  <c r="N57" i="7"/>
  <c r="Q56" i="7"/>
  <c r="P56" i="7"/>
  <c r="O56" i="7"/>
  <c r="N56" i="7"/>
  <c r="Q55" i="7"/>
  <c r="P55" i="7"/>
  <c r="O55" i="7"/>
  <c r="N55" i="7"/>
  <c r="Q54" i="7"/>
  <c r="P54" i="7"/>
  <c r="O54" i="7"/>
  <c r="N54" i="7"/>
  <c r="Q53" i="7"/>
  <c r="R28" i="12" s="1"/>
  <c r="P53" i="7"/>
  <c r="Q28" i="12" s="1"/>
  <c r="O53" i="7"/>
  <c r="P28" i="12" s="1"/>
  <c r="N53" i="7"/>
  <c r="O28" i="12" s="1"/>
  <c r="Q52" i="7"/>
  <c r="P52" i="7"/>
  <c r="O52" i="7"/>
  <c r="N52" i="7"/>
  <c r="Q51" i="7"/>
  <c r="P51" i="7"/>
  <c r="O51" i="7"/>
  <c r="N51" i="7"/>
  <c r="Q50" i="7"/>
  <c r="P50" i="7"/>
  <c r="O50" i="7"/>
  <c r="N50" i="7"/>
  <c r="Q49" i="7"/>
  <c r="P49" i="7"/>
  <c r="O49" i="7"/>
  <c r="N49" i="7"/>
  <c r="Q48" i="7"/>
  <c r="P48" i="7"/>
  <c r="O48" i="7"/>
  <c r="N48" i="7"/>
  <c r="Q47" i="7"/>
  <c r="P47" i="7"/>
  <c r="O47" i="7"/>
  <c r="N47" i="7"/>
  <c r="Q46" i="7"/>
  <c r="R27" i="12" s="1"/>
  <c r="P46" i="7"/>
  <c r="Q27" i="12" s="1"/>
  <c r="O46" i="7"/>
  <c r="P27" i="12" s="1"/>
  <c r="N46" i="7"/>
  <c r="O27" i="12" s="1"/>
  <c r="Q45" i="7"/>
  <c r="P45" i="7"/>
  <c r="O45" i="7"/>
  <c r="N45" i="7"/>
  <c r="Q44" i="7"/>
  <c r="P44" i="7"/>
  <c r="O44" i="7"/>
  <c r="N44" i="7"/>
  <c r="Q43" i="7"/>
  <c r="P43" i="7"/>
  <c r="O43" i="7"/>
  <c r="N43" i="7"/>
  <c r="Q42" i="7"/>
  <c r="P42" i="7"/>
  <c r="O42" i="7"/>
  <c r="N42" i="7"/>
  <c r="Q41" i="7"/>
  <c r="R26" i="12" s="1"/>
  <c r="P41" i="7"/>
  <c r="Q26" i="12" s="1"/>
  <c r="O41" i="7"/>
  <c r="P26" i="12" s="1"/>
  <c r="N41" i="7"/>
  <c r="O26" i="12" s="1"/>
  <c r="Q40" i="7"/>
  <c r="R25" i="12" s="1"/>
  <c r="P40" i="7"/>
  <c r="Q25" i="12" s="1"/>
  <c r="O40" i="7"/>
  <c r="P25" i="12" s="1"/>
  <c r="N40" i="7"/>
  <c r="O25" i="12" s="1"/>
  <c r="Q39" i="7"/>
  <c r="R24" i="12" s="1"/>
  <c r="P39" i="7"/>
  <c r="Q24" i="12" s="1"/>
  <c r="O39" i="7"/>
  <c r="P24" i="12" s="1"/>
  <c r="N39" i="7"/>
  <c r="O24" i="12" s="1"/>
  <c r="Q38" i="7"/>
  <c r="R23" i="12" s="1"/>
  <c r="P38" i="7"/>
  <c r="Q23" i="12" s="1"/>
  <c r="O38" i="7"/>
  <c r="P23" i="12" s="1"/>
  <c r="N38" i="7"/>
  <c r="O23" i="12" s="1"/>
  <c r="Q37" i="7"/>
  <c r="P37" i="7"/>
  <c r="O37" i="7"/>
  <c r="N37" i="7"/>
  <c r="Q36" i="7"/>
  <c r="P36" i="7"/>
  <c r="O36" i="7"/>
  <c r="N36" i="7"/>
  <c r="Q35" i="7"/>
  <c r="R22" i="12" s="1"/>
  <c r="P35" i="7"/>
  <c r="Q22" i="12" s="1"/>
  <c r="O35" i="7"/>
  <c r="P22" i="12" s="1"/>
  <c r="N35" i="7"/>
  <c r="O22" i="12" s="1"/>
  <c r="Q34" i="7"/>
  <c r="R21" i="12" s="1"/>
  <c r="P34" i="7"/>
  <c r="Q21" i="12" s="1"/>
  <c r="O34" i="7"/>
  <c r="P21" i="12" s="1"/>
  <c r="N34" i="7"/>
  <c r="O21" i="12" s="1"/>
  <c r="Q33" i="7"/>
  <c r="R20" i="12" s="1"/>
  <c r="P33" i="7"/>
  <c r="Q20" i="12" s="1"/>
  <c r="O33" i="7"/>
  <c r="P20" i="12" s="1"/>
  <c r="N33" i="7"/>
  <c r="O20" i="12" s="1"/>
  <c r="Q32" i="7"/>
  <c r="R19" i="12" s="1"/>
  <c r="P32" i="7"/>
  <c r="Q19" i="12" s="1"/>
  <c r="O32" i="7"/>
  <c r="P19" i="12" s="1"/>
  <c r="N32" i="7"/>
  <c r="O19" i="12" s="1"/>
  <c r="Q31" i="7"/>
  <c r="R18" i="12" s="1"/>
  <c r="P31" i="7"/>
  <c r="Q18" i="12" s="1"/>
  <c r="O31" i="7"/>
  <c r="P18" i="12" s="1"/>
  <c r="N31" i="7"/>
  <c r="O18" i="12" s="1"/>
  <c r="Q30" i="7"/>
  <c r="R17" i="12" s="1"/>
  <c r="P30" i="7"/>
  <c r="Q17" i="12" s="1"/>
  <c r="O30" i="7"/>
  <c r="P17" i="12" s="1"/>
  <c r="N30" i="7"/>
  <c r="O17" i="12" s="1"/>
  <c r="Q29" i="7"/>
  <c r="R16" i="12" s="1"/>
  <c r="P29" i="7"/>
  <c r="Q16" i="12" s="1"/>
  <c r="O29" i="7"/>
  <c r="P16" i="12" s="1"/>
  <c r="N29" i="7"/>
  <c r="O16" i="12" s="1"/>
  <c r="Q28" i="7"/>
  <c r="R15" i="12" s="1"/>
  <c r="P28" i="7"/>
  <c r="Q15" i="12" s="1"/>
  <c r="O28" i="7"/>
  <c r="P15" i="12" s="1"/>
  <c r="N28" i="7"/>
  <c r="O15" i="12" s="1"/>
  <c r="Q27" i="7"/>
  <c r="R14" i="12" s="1"/>
  <c r="P27" i="7"/>
  <c r="Q14" i="12" s="1"/>
  <c r="O27" i="7"/>
  <c r="P14" i="12" s="1"/>
  <c r="N27" i="7"/>
  <c r="O14" i="12" s="1"/>
  <c r="Q26" i="7"/>
  <c r="R13" i="12" s="1"/>
  <c r="P26" i="7"/>
  <c r="Q13" i="12" s="1"/>
  <c r="O26" i="7"/>
  <c r="P13" i="12" s="1"/>
  <c r="N26" i="7"/>
  <c r="O13" i="12" s="1"/>
  <c r="Q25" i="7"/>
  <c r="R12" i="12" s="1"/>
  <c r="P25" i="7"/>
  <c r="Q12" i="12" s="1"/>
  <c r="O25" i="7"/>
  <c r="P12" i="12" s="1"/>
  <c r="N25" i="7"/>
  <c r="O12" i="12" s="1"/>
  <c r="Q24" i="7"/>
  <c r="P24" i="7"/>
  <c r="O24" i="7"/>
  <c r="N24" i="7"/>
  <c r="Q23" i="7"/>
  <c r="P23" i="7"/>
  <c r="O23" i="7"/>
  <c r="N23" i="7"/>
  <c r="Q22" i="7"/>
  <c r="P22" i="7"/>
  <c r="O22" i="7"/>
  <c r="N22" i="7"/>
  <c r="Q21" i="7"/>
  <c r="P21" i="7"/>
  <c r="O21" i="7"/>
  <c r="N21" i="7"/>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Q12" i="7"/>
  <c r="R11" i="12" s="1"/>
  <c r="P12" i="7"/>
  <c r="Q11" i="12" s="1"/>
  <c r="O12" i="7"/>
  <c r="P11" i="12" s="1"/>
  <c r="N12" i="7"/>
  <c r="O11" i="12" s="1"/>
  <c r="Q11" i="7"/>
  <c r="P11" i="7"/>
  <c r="O11" i="7"/>
  <c r="N11" i="7"/>
  <c r="Q10" i="7"/>
  <c r="R10" i="12" s="1"/>
  <c r="P10" i="7"/>
  <c r="Q10" i="12" s="1"/>
  <c r="O10" i="7"/>
  <c r="P10" i="12" s="1"/>
  <c r="N10" i="7"/>
  <c r="O10" i="12" s="1"/>
  <c r="Q9" i="7"/>
  <c r="R9" i="12" s="1"/>
  <c r="P9" i="7"/>
  <c r="Q9" i="12" s="1"/>
  <c r="O9" i="7"/>
  <c r="P9" i="12" s="1"/>
  <c r="N9" i="7"/>
  <c r="O9" i="12" s="1"/>
  <c r="Q8" i="7"/>
  <c r="R8" i="12" s="1"/>
  <c r="P8" i="7"/>
  <c r="Q8" i="12" s="1"/>
  <c r="O8" i="7"/>
  <c r="P8" i="12" s="1"/>
  <c r="N8" i="7"/>
  <c r="O8" i="12" s="1"/>
  <c r="Q7" i="7"/>
  <c r="R7" i="12" s="1"/>
  <c r="P7" i="7"/>
  <c r="Q7" i="12" s="1"/>
  <c r="O7" i="7"/>
  <c r="P7" i="12" s="1"/>
  <c r="N7" i="7"/>
  <c r="O7" i="12" s="1"/>
  <c r="Q6" i="7"/>
  <c r="R6" i="12" s="1"/>
  <c r="P6" i="7"/>
  <c r="Q6" i="12" s="1"/>
  <c r="O6" i="7"/>
  <c r="P6" i="12" s="1"/>
  <c r="N6" i="7"/>
  <c r="O6" i="12" s="1"/>
  <c r="N84" i="11"/>
  <c r="M84" i="11"/>
  <c r="L84" i="11"/>
  <c r="K84" i="11"/>
  <c r="J84" i="11"/>
  <c r="I84" i="11"/>
  <c r="H84" i="11"/>
  <c r="G84" i="11"/>
  <c r="E84" i="11"/>
  <c r="D84" i="11"/>
  <c r="B84" i="11"/>
  <c r="N83" i="11"/>
  <c r="M83" i="11"/>
  <c r="L83" i="11"/>
  <c r="K83" i="11"/>
  <c r="J83" i="11"/>
  <c r="I83" i="11"/>
  <c r="H83" i="11"/>
  <c r="G83" i="11"/>
  <c r="D83" i="11"/>
  <c r="B83" i="11"/>
  <c r="N82" i="11"/>
  <c r="M82" i="11"/>
  <c r="L82" i="11"/>
  <c r="K82" i="11"/>
  <c r="J82" i="11"/>
  <c r="I82" i="11"/>
  <c r="H82" i="11"/>
  <c r="G82" i="11"/>
  <c r="E82" i="11"/>
  <c r="D82" i="11"/>
  <c r="B82" i="11"/>
  <c r="N81" i="11"/>
  <c r="M81" i="11"/>
  <c r="L81" i="11"/>
  <c r="K81" i="11"/>
  <c r="J81" i="11"/>
  <c r="I81" i="11"/>
  <c r="H81" i="11"/>
  <c r="G81" i="11"/>
  <c r="E81" i="11"/>
  <c r="D81" i="11"/>
  <c r="B81" i="11"/>
  <c r="N80" i="11"/>
  <c r="M80" i="11"/>
  <c r="L80" i="11"/>
  <c r="K80" i="11"/>
  <c r="J80" i="11"/>
  <c r="I80" i="11"/>
  <c r="H80" i="11"/>
  <c r="G80" i="11"/>
  <c r="D80" i="11"/>
  <c r="B80" i="11"/>
  <c r="N79" i="11"/>
  <c r="M79" i="11"/>
  <c r="L79" i="11"/>
  <c r="K79" i="11"/>
  <c r="J79" i="11"/>
  <c r="I79" i="11"/>
  <c r="H79" i="11"/>
  <c r="G79" i="11"/>
  <c r="E79" i="11"/>
  <c r="D79" i="11"/>
  <c r="B79" i="11"/>
  <c r="N78" i="11"/>
  <c r="M78" i="11"/>
  <c r="L78" i="11"/>
  <c r="K78" i="11"/>
  <c r="J78" i="11"/>
  <c r="I78" i="11"/>
  <c r="H78" i="11"/>
  <c r="G78" i="11"/>
  <c r="E78" i="11"/>
  <c r="D78" i="11"/>
  <c r="B78" i="11"/>
  <c r="N77" i="11"/>
  <c r="M77" i="11"/>
  <c r="L77" i="11"/>
  <c r="K77" i="11"/>
  <c r="J77" i="11"/>
  <c r="I77" i="11"/>
  <c r="H77" i="11"/>
  <c r="G77" i="11"/>
  <c r="E77" i="11"/>
  <c r="D77" i="11"/>
  <c r="B77" i="11"/>
  <c r="N76" i="11"/>
  <c r="M76" i="11"/>
  <c r="L76" i="11"/>
  <c r="K76" i="11"/>
  <c r="J76" i="11"/>
  <c r="I76" i="11"/>
  <c r="H76" i="11"/>
  <c r="G76" i="11"/>
  <c r="E76" i="11"/>
  <c r="D76" i="11"/>
  <c r="B76" i="11"/>
  <c r="N75" i="11"/>
  <c r="M75" i="11"/>
  <c r="L75" i="11"/>
  <c r="K75" i="11"/>
  <c r="J75" i="11"/>
  <c r="I75" i="11"/>
  <c r="H75" i="11"/>
  <c r="G75" i="11"/>
  <c r="E75" i="11"/>
  <c r="D75" i="11"/>
  <c r="B75" i="11"/>
  <c r="N74" i="11"/>
  <c r="M74" i="11"/>
  <c r="L74" i="11"/>
  <c r="K74" i="11"/>
  <c r="J74" i="11"/>
  <c r="I74" i="11"/>
  <c r="H74" i="11"/>
  <c r="G74" i="11"/>
  <c r="D74" i="11"/>
  <c r="B74" i="11"/>
  <c r="N73" i="11"/>
  <c r="M73" i="11"/>
  <c r="L73" i="11"/>
  <c r="K73" i="11"/>
  <c r="J73" i="11"/>
  <c r="I73" i="11"/>
  <c r="H73" i="11"/>
  <c r="G73" i="11"/>
  <c r="E73" i="11"/>
  <c r="D73" i="11"/>
  <c r="B73" i="11"/>
  <c r="N72" i="11"/>
  <c r="M72" i="11"/>
  <c r="L72" i="11"/>
  <c r="K72" i="11"/>
  <c r="J72" i="11"/>
  <c r="I72" i="11"/>
  <c r="H72" i="11"/>
  <c r="G72" i="11"/>
  <c r="D72" i="11"/>
  <c r="B72" i="11"/>
  <c r="N71" i="11"/>
  <c r="M71" i="11"/>
  <c r="L71" i="11"/>
  <c r="K71" i="11"/>
  <c r="J71" i="11"/>
  <c r="I71" i="11"/>
  <c r="H71" i="11"/>
  <c r="G71" i="11"/>
  <c r="E71" i="11"/>
  <c r="D71" i="11"/>
  <c r="B71" i="11"/>
  <c r="N70" i="11"/>
  <c r="M70" i="11"/>
  <c r="L70" i="11"/>
  <c r="K70" i="11"/>
  <c r="J70" i="11"/>
  <c r="I70" i="11"/>
  <c r="H70" i="11"/>
  <c r="G70" i="11"/>
  <c r="D70" i="11"/>
  <c r="B70" i="11"/>
  <c r="N69" i="11"/>
  <c r="M69" i="11"/>
  <c r="L69" i="11"/>
  <c r="K69" i="11"/>
  <c r="J69" i="11"/>
  <c r="I69" i="11"/>
  <c r="H69" i="11"/>
  <c r="G69" i="11"/>
  <c r="E69" i="11"/>
  <c r="D69" i="11"/>
  <c r="B69" i="11"/>
  <c r="N68" i="11"/>
  <c r="M68" i="11"/>
  <c r="L68" i="11"/>
  <c r="K68" i="11"/>
  <c r="J68" i="11"/>
  <c r="I68" i="11"/>
  <c r="H68" i="11"/>
  <c r="G68" i="11"/>
  <c r="E68" i="11"/>
  <c r="D68" i="11"/>
  <c r="B68" i="11"/>
  <c r="N67" i="11"/>
  <c r="M67" i="11"/>
  <c r="L67" i="11"/>
  <c r="K67" i="11"/>
  <c r="J67" i="11"/>
  <c r="I67" i="11"/>
  <c r="H67" i="11"/>
  <c r="G67" i="11"/>
  <c r="D67" i="11"/>
  <c r="B67" i="11"/>
  <c r="N66" i="11"/>
  <c r="M66" i="11"/>
  <c r="L66" i="11"/>
  <c r="K66" i="11"/>
  <c r="J66" i="11"/>
  <c r="I66" i="11"/>
  <c r="H66" i="11"/>
  <c r="G66" i="11"/>
  <c r="D66" i="11"/>
  <c r="B66" i="11"/>
  <c r="N65" i="11"/>
  <c r="M65" i="11"/>
  <c r="L65" i="11"/>
  <c r="K65" i="11"/>
  <c r="J65" i="11"/>
  <c r="I65" i="11"/>
  <c r="H65" i="11"/>
  <c r="G65" i="11"/>
  <c r="D65" i="11"/>
  <c r="B65" i="11"/>
  <c r="N64" i="11"/>
  <c r="M64" i="11"/>
  <c r="L64" i="11"/>
  <c r="K64" i="11"/>
  <c r="J64" i="11"/>
  <c r="I64" i="11"/>
  <c r="H64" i="11"/>
  <c r="G64" i="11"/>
  <c r="D64" i="11"/>
  <c r="B64" i="11"/>
  <c r="N63" i="11"/>
  <c r="M63" i="11"/>
  <c r="L63" i="11"/>
  <c r="K63" i="11"/>
  <c r="J63" i="11"/>
  <c r="I63" i="11"/>
  <c r="H63" i="11"/>
  <c r="G63" i="11"/>
  <c r="D63" i="11"/>
  <c r="B63" i="11"/>
  <c r="N62" i="11"/>
  <c r="M62" i="11"/>
  <c r="L62" i="11"/>
  <c r="K62" i="11"/>
  <c r="J62" i="11"/>
  <c r="I62" i="11"/>
  <c r="H62" i="11"/>
  <c r="G62" i="11"/>
  <c r="D62" i="11"/>
  <c r="B62" i="11"/>
  <c r="N61" i="11"/>
  <c r="M61" i="11"/>
  <c r="L61" i="11"/>
  <c r="K61" i="11"/>
  <c r="J61" i="11"/>
  <c r="I61" i="11"/>
  <c r="H61" i="11"/>
  <c r="G61" i="11"/>
  <c r="C61" i="11"/>
  <c r="B61" i="11"/>
  <c r="N60" i="11"/>
  <c r="M60" i="11"/>
  <c r="L60" i="11"/>
  <c r="K60" i="11"/>
  <c r="J60" i="11"/>
  <c r="I60" i="11"/>
  <c r="H60" i="11"/>
  <c r="G60" i="11"/>
  <c r="D60" i="11"/>
  <c r="B60" i="11"/>
  <c r="N59" i="11"/>
  <c r="M59" i="11"/>
  <c r="L59" i="11"/>
  <c r="K59" i="11"/>
  <c r="J59" i="11"/>
  <c r="I59" i="11"/>
  <c r="H59" i="11"/>
  <c r="G59" i="11"/>
  <c r="D59" i="11"/>
  <c r="B59" i="11"/>
  <c r="N58" i="11"/>
  <c r="M58" i="11"/>
  <c r="L58" i="11"/>
  <c r="K58" i="11"/>
  <c r="J58" i="11"/>
  <c r="I58" i="11"/>
  <c r="H58" i="11"/>
  <c r="G58" i="11"/>
  <c r="D58" i="11"/>
  <c r="B58" i="11"/>
  <c r="N57" i="11"/>
  <c r="M57" i="11"/>
  <c r="L57" i="11"/>
  <c r="K57" i="11"/>
  <c r="J57" i="11"/>
  <c r="I57" i="11"/>
  <c r="H57" i="11"/>
  <c r="G57" i="11"/>
  <c r="D57" i="11"/>
  <c r="B57" i="11"/>
  <c r="N56" i="11"/>
  <c r="M56" i="11"/>
  <c r="L56" i="11"/>
  <c r="K56" i="11"/>
  <c r="J56" i="11"/>
  <c r="I56" i="11"/>
  <c r="H56" i="11"/>
  <c r="G56" i="11"/>
  <c r="D56" i="11"/>
  <c r="B56" i="11"/>
  <c r="N55" i="11"/>
  <c r="M55" i="11"/>
  <c r="L55" i="11"/>
  <c r="K55" i="11"/>
  <c r="J55" i="11"/>
  <c r="I55" i="11"/>
  <c r="H55" i="11"/>
  <c r="G55" i="11"/>
  <c r="D55" i="11"/>
  <c r="B55" i="11"/>
  <c r="N54" i="11"/>
  <c r="M54" i="11"/>
  <c r="L54" i="11"/>
  <c r="K54" i="11"/>
  <c r="J54" i="11"/>
  <c r="I54" i="11"/>
  <c r="H54" i="11"/>
  <c r="G54" i="11"/>
  <c r="C54" i="11"/>
  <c r="B54" i="11"/>
  <c r="N53" i="11"/>
  <c r="M53" i="11"/>
  <c r="L53" i="11"/>
  <c r="K53" i="11"/>
  <c r="J53" i="11"/>
  <c r="I53" i="11"/>
  <c r="H53" i="11"/>
  <c r="G53" i="11"/>
  <c r="D53" i="11"/>
  <c r="B53" i="11"/>
  <c r="N52" i="11"/>
  <c r="M52" i="11"/>
  <c r="L52" i="11"/>
  <c r="K52" i="11"/>
  <c r="J52" i="11"/>
  <c r="I52" i="11"/>
  <c r="H52" i="11"/>
  <c r="G52" i="11"/>
  <c r="D52" i="11"/>
  <c r="B52" i="11"/>
  <c r="N51" i="11"/>
  <c r="M51" i="11"/>
  <c r="L51" i="11"/>
  <c r="K51" i="11"/>
  <c r="J51" i="11"/>
  <c r="I51" i="11"/>
  <c r="H51" i="11"/>
  <c r="G51" i="11"/>
  <c r="D51" i="11"/>
  <c r="B51" i="11"/>
  <c r="N50" i="11"/>
  <c r="M50" i="11"/>
  <c r="L50" i="11"/>
  <c r="K50" i="11"/>
  <c r="J50" i="11"/>
  <c r="I50" i="11"/>
  <c r="H50" i="11"/>
  <c r="G50" i="11"/>
  <c r="C50" i="11"/>
  <c r="B50" i="11"/>
  <c r="N49" i="11"/>
  <c r="M49" i="11"/>
  <c r="L49" i="11"/>
  <c r="K49" i="11"/>
  <c r="J49" i="11"/>
  <c r="I49" i="11"/>
  <c r="H49" i="11"/>
  <c r="G49" i="11"/>
  <c r="D49" i="11"/>
  <c r="B49" i="11"/>
  <c r="N48" i="11"/>
  <c r="M48" i="11"/>
  <c r="L48" i="11"/>
  <c r="K48" i="11"/>
  <c r="J48" i="11"/>
  <c r="I48" i="11"/>
  <c r="H48" i="11"/>
  <c r="G48" i="11"/>
  <c r="D48" i="11"/>
  <c r="B48" i="11"/>
  <c r="N47" i="11"/>
  <c r="M47" i="11"/>
  <c r="L47" i="11"/>
  <c r="K47" i="11"/>
  <c r="J47" i="11"/>
  <c r="I47" i="11"/>
  <c r="H47" i="11"/>
  <c r="G47" i="11"/>
  <c r="D47" i="11"/>
  <c r="B47" i="11"/>
  <c r="N46" i="11"/>
  <c r="M46" i="11"/>
  <c r="L46" i="11"/>
  <c r="K46" i="11"/>
  <c r="J46" i="11"/>
  <c r="I46" i="11"/>
  <c r="H46" i="11"/>
  <c r="G46" i="11"/>
  <c r="C46" i="11"/>
  <c r="B46" i="11"/>
  <c r="N45" i="11"/>
  <c r="M45" i="11"/>
  <c r="L45" i="11"/>
  <c r="K45" i="11"/>
  <c r="J45" i="11"/>
  <c r="I45" i="11"/>
  <c r="H45" i="11"/>
  <c r="G45" i="11"/>
  <c r="B45" i="11"/>
  <c r="N44" i="11"/>
  <c r="M44" i="11"/>
  <c r="L44" i="11"/>
  <c r="K44" i="11"/>
  <c r="J44" i="11"/>
  <c r="I44" i="11"/>
  <c r="H44" i="11"/>
  <c r="G44" i="11"/>
  <c r="D44" i="11"/>
  <c r="B44" i="11"/>
  <c r="N43" i="11"/>
  <c r="M43" i="11"/>
  <c r="L43" i="11"/>
  <c r="K43" i="11"/>
  <c r="J43" i="11"/>
  <c r="I43" i="11"/>
  <c r="H43" i="11"/>
  <c r="G43" i="11"/>
  <c r="D43" i="11"/>
  <c r="B43" i="11"/>
  <c r="N42" i="11"/>
  <c r="M42" i="11"/>
  <c r="L42" i="11"/>
  <c r="K42" i="11"/>
  <c r="J42" i="11"/>
  <c r="I42" i="11"/>
  <c r="H42" i="11"/>
  <c r="G42" i="11"/>
  <c r="C42" i="11"/>
  <c r="B42" i="11"/>
  <c r="N41" i="11"/>
  <c r="M41" i="11"/>
  <c r="L41" i="11"/>
  <c r="K41" i="11"/>
  <c r="J41" i="11"/>
  <c r="I41" i="11"/>
  <c r="H41" i="11"/>
  <c r="G41" i="11"/>
  <c r="D41" i="11"/>
  <c r="B41" i="11"/>
  <c r="N40" i="11"/>
  <c r="M40" i="11"/>
  <c r="L40" i="11"/>
  <c r="K40" i="11"/>
  <c r="J40" i="11"/>
  <c r="I40" i="11"/>
  <c r="H40" i="11"/>
  <c r="G40" i="11"/>
  <c r="C40" i="11"/>
  <c r="B40" i="11"/>
  <c r="N39" i="11"/>
  <c r="M39" i="11"/>
  <c r="L39" i="11"/>
  <c r="K39" i="11"/>
  <c r="J39" i="11"/>
  <c r="I39" i="11"/>
  <c r="H39" i="11"/>
  <c r="G39" i="11"/>
  <c r="D39" i="11"/>
  <c r="B39" i="11"/>
  <c r="N38" i="11"/>
  <c r="M38" i="11"/>
  <c r="L38" i="11"/>
  <c r="K38" i="11"/>
  <c r="J38" i="11"/>
  <c r="I38" i="11"/>
  <c r="H38" i="11"/>
  <c r="G38" i="11"/>
  <c r="D38" i="11"/>
  <c r="B38" i="11"/>
  <c r="N37" i="11"/>
  <c r="M37" i="11"/>
  <c r="L37" i="11"/>
  <c r="K37" i="11"/>
  <c r="J37" i="11"/>
  <c r="I37" i="11"/>
  <c r="H37" i="11"/>
  <c r="G37" i="11"/>
  <c r="C37" i="11"/>
  <c r="B37" i="11"/>
  <c r="N36" i="11"/>
  <c r="M36" i="11"/>
  <c r="L36" i="11"/>
  <c r="K36" i="11"/>
  <c r="J36" i="11"/>
  <c r="I36" i="11"/>
  <c r="H36" i="11"/>
  <c r="G36" i="11"/>
  <c r="D36" i="11"/>
  <c r="B36" i="11"/>
  <c r="N35" i="11"/>
  <c r="M35" i="11"/>
  <c r="L35" i="11"/>
  <c r="K35" i="11"/>
  <c r="J35" i="11"/>
  <c r="I35" i="11"/>
  <c r="H35" i="11"/>
  <c r="G35" i="11"/>
  <c r="C35" i="11"/>
  <c r="B35" i="11"/>
  <c r="N34" i="11"/>
  <c r="M34" i="11"/>
  <c r="L34" i="11"/>
  <c r="K34" i="11"/>
  <c r="J34" i="11"/>
  <c r="I34" i="11"/>
  <c r="H34" i="11"/>
  <c r="G34" i="11"/>
  <c r="D34" i="11"/>
  <c r="B34" i="11"/>
  <c r="N33" i="11"/>
  <c r="M33" i="11"/>
  <c r="L33" i="11"/>
  <c r="K33" i="11"/>
  <c r="J33" i="11"/>
  <c r="I33" i="11"/>
  <c r="H33" i="11"/>
  <c r="G33" i="11"/>
  <c r="C33" i="11"/>
  <c r="B33" i="11"/>
  <c r="N32" i="11"/>
  <c r="M32" i="11"/>
  <c r="L32" i="11"/>
  <c r="K32" i="11"/>
  <c r="J32" i="11"/>
  <c r="I32" i="11"/>
  <c r="H32" i="11"/>
  <c r="G32" i="11"/>
  <c r="E32" i="11"/>
  <c r="D32" i="11"/>
  <c r="B32" i="11"/>
  <c r="N31" i="11"/>
  <c r="M31" i="11"/>
  <c r="L31" i="11"/>
  <c r="K31" i="11"/>
  <c r="J31" i="11"/>
  <c r="I31" i="11"/>
  <c r="H31" i="11"/>
  <c r="G31" i="11"/>
  <c r="D31" i="11"/>
  <c r="B31" i="11"/>
  <c r="N30" i="11"/>
  <c r="M30" i="11"/>
  <c r="L30" i="11"/>
  <c r="K30" i="11"/>
  <c r="J30" i="11"/>
  <c r="I30" i="11"/>
  <c r="H30" i="11"/>
  <c r="G30" i="11"/>
  <c r="D30" i="11"/>
  <c r="B30" i="11"/>
  <c r="N29" i="11"/>
  <c r="M29" i="11"/>
  <c r="L29" i="11"/>
  <c r="K29" i="11"/>
  <c r="J29" i="11"/>
  <c r="I29" i="11"/>
  <c r="H29" i="11"/>
  <c r="G29" i="11"/>
  <c r="D29" i="11"/>
  <c r="B29" i="11"/>
  <c r="N28" i="11"/>
  <c r="M28" i="11"/>
  <c r="L28" i="11"/>
  <c r="K28" i="11"/>
  <c r="J28" i="11"/>
  <c r="I28" i="11"/>
  <c r="H28" i="11"/>
  <c r="G28" i="11"/>
  <c r="D28" i="11"/>
  <c r="B28" i="11"/>
  <c r="N27" i="11"/>
  <c r="M27" i="11"/>
  <c r="L27" i="11"/>
  <c r="K27" i="11"/>
  <c r="J27" i="11"/>
  <c r="I27" i="11"/>
  <c r="H27" i="11"/>
  <c r="G27" i="11"/>
  <c r="F27" i="11"/>
  <c r="E27" i="11"/>
  <c r="D27" i="11"/>
  <c r="C27" i="11"/>
  <c r="B27" i="11"/>
  <c r="N26" i="11"/>
  <c r="M26" i="11"/>
  <c r="L26" i="11"/>
  <c r="K26" i="11"/>
  <c r="J26" i="11"/>
  <c r="I26" i="11"/>
  <c r="H26" i="11"/>
  <c r="G26" i="11"/>
  <c r="E26" i="11"/>
  <c r="D26" i="11"/>
  <c r="B26" i="11"/>
  <c r="N25" i="11"/>
  <c r="M25" i="11"/>
  <c r="L25" i="11"/>
  <c r="K25" i="11"/>
  <c r="J25" i="11"/>
  <c r="I25" i="11"/>
  <c r="H25" i="11"/>
  <c r="G25" i="11"/>
  <c r="D25" i="11"/>
  <c r="B25" i="11"/>
  <c r="N24" i="11"/>
  <c r="M24" i="11"/>
  <c r="L24" i="11"/>
  <c r="K24" i="11"/>
  <c r="J24" i="11"/>
  <c r="I24" i="11"/>
  <c r="H24" i="11"/>
  <c r="G24" i="11"/>
  <c r="D24" i="11"/>
  <c r="B24" i="11"/>
  <c r="N23" i="11"/>
  <c r="M23" i="11"/>
  <c r="L23" i="11"/>
  <c r="K23" i="11"/>
  <c r="J23" i="11"/>
  <c r="I23" i="11"/>
  <c r="H23" i="11"/>
  <c r="G23" i="11"/>
  <c r="D23" i="11"/>
  <c r="B23" i="11"/>
  <c r="N22" i="11"/>
  <c r="M22" i="11"/>
  <c r="L22" i="11"/>
  <c r="K22" i="11"/>
  <c r="J22" i="11"/>
  <c r="I22" i="11"/>
  <c r="H22" i="11"/>
  <c r="G22" i="11"/>
  <c r="F22" i="11"/>
  <c r="E22" i="11"/>
  <c r="D22" i="11"/>
  <c r="C22" i="11"/>
  <c r="B22" i="11"/>
  <c r="N21" i="11"/>
  <c r="M21" i="11"/>
  <c r="L21" i="11"/>
  <c r="K21" i="11"/>
  <c r="J21" i="11"/>
  <c r="I21" i="11"/>
  <c r="H21" i="11"/>
  <c r="G21" i="11"/>
  <c r="D21" i="11"/>
  <c r="B21" i="11"/>
  <c r="N20" i="11"/>
  <c r="M20" i="11"/>
  <c r="L20" i="11"/>
  <c r="K20" i="11"/>
  <c r="J20" i="11"/>
  <c r="I20" i="11"/>
  <c r="H20" i="11"/>
  <c r="G20" i="11"/>
  <c r="D20" i="11"/>
  <c r="B20" i="11"/>
  <c r="N19" i="11"/>
  <c r="M19" i="11"/>
  <c r="L19" i="11"/>
  <c r="K19" i="11"/>
  <c r="J19" i="11"/>
  <c r="I19" i="11"/>
  <c r="H19" i="11"/>
  <c r="G19" i="11"/>
  <c r="C19" i="11"/>
  <c r="B19" i="11"/>
  <c r="N18" i="11"/>
  <c r="M18" i="11"/>
  <c r="L18" i="11"/>
  <c r="K18" i="11"/>
  <c r="J18" i="11"/>
  <c r="I18" i="11"/>
  <c r="H18" i="11"/>
  <c r="G18" i="11"/>
  <c r="D18" i="11"/>
  <c r="B18" i="11"/>
  <c r="N17" i="11"/>
  <c r="M17" i="11"/>
  <c r="L17" i="11"/>
  <c r="K17" i="11"/>
  <c r="J17" i="11"/>
  <c r="I17" i="11"/>
  <c r="H17" i="11"/>
  <c r="G17" i="11"/>
  <c r="D17" i="11"/>
  <c r="B17" i="11"/>
  <c r="N16" i="11"/>
  <c r="M16" i="11"/>
  <c r="L16" i="11"/>
  <c r="K16" i="11"/>
  <c r="J16" i="11"/>
  <c r="I16" i="11"/>
  <c r="H16" i="11"/>
  <c r="G16" i="11"/>
  <c r="C16" i="11"/>
  <c r="B16" i="11"/>
  <c r="N15" i="11"/>
  <c r="M15" i="11"/>
  <c r="L15" i="11"/>
  <c r="K15" i="11"/>
  <c r="J15" i="11"/>
  <c r="I15" i="11"/>
  <c r="H15" i="11"/>
  <c r="G15" i="11"/>
  <c r="D15" i="11"/>
  <c r="B15" i="11"/>
  <c r="N14" i="11"/>
  <c r="M14" i="11"/>
  <c r="L14" i="11"/>
  <c r="K14" i="11"/>
  <c r="J14" i="11"/>
  <c r="I14" i="11"/>
  <c r="H14" i="11"/>
  <c r="G14" i="11"/>
  <c r="D14" i="11"/>
  <c r="B14" i="11"/>
  <c r="N13" i="11"/>
  <c r="M13" i="11"/>
  <c r="L13" i="11"/>
  <c r="K13" i="11"/>
  <c r="J13" i="11"/>
  <c r="I13" i="11"/>
  <c r="H13" i="11"/>
  <c r="G13" i="11"/>
  <c r="C13" i="11"/>
  <c r="B13" i="11"/>
  <c r="N12" i="11"/>
  <c r="M12" i="11"/>
  <c r="L12" i="11"/>
  <c r="K12" i="11"/>
  <c r="J12" i="11"/>
  <c r="I12" i="11"/>
  <c r="H12" i="11"/>
  <c r="G12" i="11"/>
  <c r="C12" i="11"/>
  <c r="B12" i="11"/>
  <c r="N11" i="11"/>
  <c r="M11" i="11"/>
  <c r="L11" i="11"/>
  <c r="K11" i="11"/>
  <c r="J11" i="11"/>
  <c r="I11" i="11"/>
  <c r="H11" i="11"/>
  <c r="G11" i="11"/>
  <c r="C11" i="11"/>
  <c r="B11" i="11"/>
  <c r="N10" i="11"/>
  <c r="M10" i="11"/>
  <c r="L10" i="11"/>
  <c r="K10" i="11"/>
  <c r="J10" i="11"/>
  <c r="I10" i="11"/>
  <c r="H10" i="11"/>
  <c r="G10" i="11"/>
  <c r="C10" i="11"/>
  <c r="B10" i="11"/>
  <c r="N9" i="11"/>
  <c r="M9" i="11"/>
  <c r="L9" i="11"/>
  <c r="K9" i="11"/>
  <c r="J9" i="11"/>
  <c r="I9" i="11"/>
  <c r="H9" i="11"/>
  <c r="G9" i="11"/>
  <c r="C9" i="11"/>
  <c r="B9" i="11"/>
  <c r="N8" i="11"/>
  <c r="M8" i="11"/>
  <c r="L8" i="11"/>
  <c r="K8" i="11"/>
  <c r="J8" i="11"/>
  <c r="I8" i="11"/>
  <c r="H8" i="11"/>
  <c r="G8" i="11"/>
  <c r="C8" i="11"/>
  <c r="B8" i="11"/>
  <c r="N7" i="11"/>
  <c r="M7" i="11"/>
  <c r="L7" i="11"/>
  <c r="K7" i="11"/>
  <c r="J7" i="11"/>
  <c r="I7" i="11"/>
  <c r="H7" i="11"/>
  <c r="G7" i="11"/>
  <c r="C7" i="11"/>
  <c r="B7" i="11"/>
  <c r="S84" i="11"/>
  <c r="R84" i="11"/>
  <c r="Q84" i="11"/>
  <c r="P84" i="11"/>
  <c r="S83" i="11"/>
  <c r="R83" i="11"/>
  <c r="Q83" i="11"/>
  <c r="P83" i="11"/>
  <c r="S82" i="11"/>
  <c r="R82" i="11"/>
  <c r="Q82" i="11"/>
  <c r="P82" i="11"/>
  <c r="S81" i="11"/>
  <c r="R81" i="11"/>
  <c r="Q81" i="11"/>
  <c r="P81" i="11"/>
  <c r="S80" i="11"/>
  <c r="R80" i="11"/>
  <c r="Q80" i="11"/>
  <c r="P80" i="11"/>
  <c r="S79" i="11"/>
  <c r="R79" i="11"/>
  <c r="Q79" i="11"/>
  <c r="P79" i="11"/>
  <c r="S78" i="11"/>
  <c r="R78" i="11"/>
  <c r="Q78" i="11"/>
  <c r="P78" i="11"/>
  <c r="S77" i="11"/>
  <c r="R77" i="11"/>
  <c r="Q77" i="11"/>
  <c r="P77" i="11"/>
  <c r="S76" i="11"/>
  <c r="R76" i="11"/>
  <c r="Q76" i="11"/>
  <c r="P76" i="11"/>
  <c r="S75" i="11"/>
  <c r="R75" i="11"/>
  <c r="Q75" i="11"/>
  <c r="P75" i="11"/>
  <c r="S74" i="11"/>
  <c r="R74" i="11"/>
  <c r="Q74" i="11"/>
  <c r="P74" i="11"/>
  <c r="S73" i="11"/>
  <c r="R73" i="11"/>
  <c r="Q73" i="11"/>
  <c r="P73" i="11"/>
  <c r="S72" i="11"/>
  <c r="R72" i="11"/>
  <c r="Q72" i="11"/>
  <c r="P72" i="11"/>
  <c r="S71" i="11"/>
  <c r="R71" i="11"/>
  <c r="Q71" i="11"/>
  <c r="P71" i="11"/>
  <c r="S70" i="11"/>
  <c r="R70" i="11"/>
  <c r="Q70" i="11"/>
  <c r="P70" i="11"/>
  <c r="S69" i="11"/>
  <c r="R69" i="11"/>
  <c r="Q69" i="11"/>
  <c r="P69" i="11"/>
  <c r="S68" i="11"/>
  <c r="R68" i="11"/>
  <c r="Q68" i="11"/>
  <c r="P68" i="11"/>
  <c r="S67" i="11"/>
  <c r="R67" i="11"/>
  <c r="Q67" i="11"/>
  <c r="P67" i="11"/>
  <c r="S66" i="11"/>
  <c r="R66" i="11"/>
  <c r="Q66" i="11"/>
  <c r="P66" i="11"/>
  <c r="S65" i="11"/>
  <c r="R65" i="11"/>
  <c r="Q65" i="11"/>
  <c r="P65" i="11"/>
  <c r="S64" i="11"/>
  <c r="R64" i="11"/>
  <c r="Q64" i="11"/>
  <c r="P64" i="11"/>
  <c r="S63" i="11"/>
  <c r="R63" i="11"/>
  <c r="Q63" i="11"/>
  <c r="P63" i="11"/>
  <c r="S62" i="11"/>
  <c r="R62" i="11"/>
  <c r="Q62" i="11"/>
  <c r="P62" i="11"/>
  <c r="S61" i="11"/>
  <c r="R61" i="11"/>
  <c r="Q61" i="11"/>
  <c r="P61" i="11"/>
  <c r="S60" i="11"/>
  <c r="R60" i="11"/>
  <c r="Q60" i="11"/>
  <c r="P60" i="11"/>
  <c r="S59" i="11"/>
  <c r="R59" i="11"/>
  <c r="Q59" i="11"/>
  <c r="P59" i="11"/>
  <c r="S58" i="11"/>
  <c r="R58" i="11"/>
  <c r="Q58" i="11"/>
  <c r="P58" i="11"/>
  <c r="S57" i="11"/>
  <c r="R57" i="11"/>
  <c r="Q57" i="11"/>
  <c r="P57" i="11"/>
  <c r="S56" i="11"/>
  <c r="R56" i="11"/>
  <c r="Q56" i="11"/>
  <c r="P56" i="11"/>
  <c r="S55" i="11"/>
  <c r="R55" i="11"/>
  <c r="Q55" i="11"/>
  <c r="P55" i="11"/>
  <c r="S54" i="11"/>
  <c r="R54" i="11"/>
  <c r="Q54" i="11"/>
  <c r="P54" i="11"/>
  <c r="S53" i="11"/>
  <c r="R53" i="11"/>
  <c r="Q53" i="11"/>
  <c r="P53" i="11"/>
  <c r="S52" i="11"/>
  <c r="R52" i="11"/>
  <c r="Q52" i="11"/>
  <c r="P52" i="11"/>
  <c r="S51" i="11"/>
  <c r="R51" i="11"/>
  <c r="Q51" i="11"/>
  <c r="P51" i="11"/>
  <c r="S50" i="11"/>
  <c r="R50" i="11"/>
  <c r="Q50" i="11"/>
  <c r="P50" i="11"/>
  <c r="S49" i="11"/>
  <c r="R49" i="11"/>
  <c r="Q49" i="11"/>
  <c r="P49" i="11"/>
  <c r="S48" i="11"/>
  <c r="R48" i="11"/>
  <c r="Q48" i="11"/>
  <c r="P48" i="11"/>
  <c r="S47" i="11"/>
  <c r="R47" i="11"/>
  <c r="Q47" i="11"/>
  <c r="P47" i="11"/>
  <c r="S46" i="11"/>
  <c r="R46" i="11"/>
  <c r="Q46" i="11"/>
  <c r="P46" i="11"/>
  <c r="S45" i="11"/>
  <c r="R45" i="11"/>
  <c r="Q45" i="11"/>
  <c r="P45" i="11"/>
  <c r="S44" i="11"/>
  <c r="R44" i="11"/>
  <c r="Q44" i="11"/>
  <c r="P44" i="11"/>
  <c r="S43" i="11"/>
  <c r="R43" i="11"/>
  <c r="Q43" i="11"/>
  <c r="P43" i="11"/>
  <c r="S42" i="11"/>
  <c r="R42" i="11"/>
  <c r="Q42" i="11"/>
  <c r="P42" i="11"/>
  <c r="S41" i="11"/>
  <c r="R41" i="11"/>
  <c r="Q41" i="11"/>
  <c r="P41" i="11"/>
  <c r="S40" i="11"/>
  <c r="R40" i="11"/>
  <c r="Q40" i="11"/>
  <c r="P40" i="11"/>
  <c r="S39" i="11"/>
  <c r="R39" i="11"/>
  <c r="Q39" i="11"/>
  <c r="P39" i="11"/>
  <c r="S38" i="11"/>
  <c r="R38" i="11"/>
  <c r="Q38" i="11"/>
  <c r="P38" i="11"/>
  <c r="S37" i="11"/>
  <c r="R37" i="11"/>
  <c r="Q37" i="11"/>
  <c r="P37" i="11"/>
  <c r="S36" i="11"/>
  <c r="R36" i="11"/>
  <c r="Q36" i="11"/>
  <c r="P36" i="11"/>
  <c r="S35" i="11"/>
  <c r="R35" i="11"/>
  <c r="Q35" i="11"/>
  <c r="P35" i="11"/>
  <c r="S34" i="11"/>
  <c r="R34" i="11"/>
  <c r="Q34" i="11"/>
  <c r="P34" i="11"/>
  <c r="S33" i="11"/>
  <c r="R33" i="11"/>
  <c r="Q33" i="11"/>
  <c r="P33" i="11"/>
  <c r="S32" i="11"/>
  <c r="R32" i="11"/>
  <c r="Q32" i="11"/>
  <c r="P32" i="11"/>
  <c r="S31" i="11"/>
  <c r="R31" i="11"/>
  <c r="Q31" i="11"/>
  <c r="P31" i="11"/>
  <c r="S30" i="11"/>
  <c r="R30" i="11"/>
  <c r="Q30" i="11"/>
  <c r="P30" i="11"/>
  <c r="S29" i="11"/>
  <c r="R29" i="11"/>
  <c r="Q29" i="11"/>
  <c r="P29" i="11"/>
  <c r="S28" i="11"/>
  <c r="R28" i="11"/>
  <c r="Q28" i="11"/>
  <c r="P28" i="11"/>
  <c r="S27" i="11"/>
  <c r="R27" i="11"/>
  <c r="Q27" i="11"/>
  <c r="P27" i="11"/>
  <c r="S26" i="11"/>
  <c r="R26" i="11"/>
  <c r="Q26" i="11"/>
  <c r="P26" i="11"/>
  <c r="S25" i="11"/>
  <c r="R25" i="11"/>
  <c r="Q25" i="11"/>
  <c r="P25" i="11"/>
  <c r="S24" i="11"/>
  <c r="R24" i="11"/>
  <c r="Q24" i="11"/>
  <c r="P24" i="11"/>
  <c r="S23" i="11"/>
  <c r="R23" i="11"/>
  <c r="Q23" i="11"/>
  <c r="P23" i="11"/>
  <c r="S22" i="11"/>
  <c r="R22" i="11"/>
  <c r="Q22" i="11"/>
  <c r="P22" i="11"/>
  <c r="S21" i="11"/>
  <c r="R21" i="11"/>
  <c r="Q21" i="11"/>
  <c r="P21" i="11"/>
  <c r="S20" i="11"/>
  <c r="R20" i="11"/>
  <c r="Q20" i="11"/>
  <c r="P20" i="11"/>
  <c r="S19" i="11"/>
  <c r="R19" i="11"/>
  <c r="Q19" i="11"/>
  <c r="P19" i="11"/>
  <c r="S18" i="11"/>
  <c r="R18" i="11"/>
  <c r="Q18" i="11"/>
  <c r="P18" i="11"/>
  <c r="S17" i="11"/>
  <c r="R17" i="11"/>
  <c r="Q17" i="11"/>
  <c r="P17" i="11"/>
  <c r="S16" i="11"/>
  <c r="R16" i="11"/>
  <c r="Q16" i="11"/>
  <c r="P16" i="11"/>
  <c r="S15" i="11"/>
  <c r="R15" i="11"/>
  <c r="Q15" i="11"/>
  <c r="P15" i="11"/>
  <c r="S14" i="11"/>
  <c r="R14" i="11"/>
  <c r="Q14" i="11"/>
  <c r="P14" i="11"/>
  <c r="S13" i="11"/>
  <c r="R13" i="11"/>
  <c r="Q13" i="11"/>
  <c r="P13" i="11"/>
  <c r="S12" i="11"/>
  <c r="R12" i="11"/>
  <c r="Q12" i="11"/>
  <c r="P12" i="11"/>
  <c r="S11" i="11"/>
  <c r="R11" i="11"/>
  <c r="Q11" i="11"/>
  <c r="P11" i="11"/>
  <c r="S10" i="11"/>
  <c r="R10" i="11"/>
  <c r="Q10" i="11"/>
  <c r="S9" i="11"/>
  <c r="R9" i="11"/>
  <c r="Q9" i="11"/>
  <c r="P9" i="11"/>
  <c r="S8" i="11"/>
  <c r="R8" i="11"/>
  <c r="Q8" i="11"/>
  <c r="P8" i="11"/>
  <c r="S7" i="11"/>
  <c r="R7" i="11"/>
  <c r="Q7" i="11"/>
  <c r="P7" i="11"/>
  <c r="S6" i="11"/>
  <c r="R6" i="11"/>
  <c r="Q6" i="11"/>
  <c r="P6" i="11"/>
  <c r="N6" i="11"/>
  <c r="M6" i="11"/>
  <c r="L6" i="11"/>
  <c r="K6" i="11"/>
  <c r="J6" i="11"/>
  <c r="I6" i="11"/>
  <c r="H6" i="11"/>
  <c r="G6" i="11"/>
  <c r="C6" i="11"/>
  <c r="B6" i="11"/>
  <c r="H71" i="8" l="1"/>
  <c r="I71" i="8"/>
  <c r="J71" i="8"/>
  <c r="K71" i="8"/>
  <c r="L71" i="8"/>
  <c r="M71" i="8"/>
  <c r="J71" i="7"/>
  <c r="K71" i="7"/>
  <c r="L71" i="7"/>
  <c r="M71" i="7"/>
  <c r="I71" i="7"/>
  <c r="H71" i="7"/>
  <c r="I68" i="7" l="1"/>
  <c r="I31" i="12" s="1"/>
  <c r="J35" i="8" l="1"/>
  <c r="J22" i="13" s="1"/>
  <c r="J32" i="8"/>
  <c r="J19" i="13" s="1"/>
  <c r="J26" i="8"/>
  <c r="J13" i="13" s="1"/>
  <c r="J221" i="7"/>
  <c r="J210" i="7"/>
  <c r="J85" i="12" s="1"/>
  <c r="J207" i="7"/>
  <c r="J82" i="12" s="1"/>
  <c r="J201" i="7"/>
  <c r="J76" i="12" s="1"/>
  <c r="J195" i="7"/>
  <c r="J74" i="12" s="1"/>
  <c r="J189" i="7"/>
  <c r="J72" i="12" s="1"/>
  <c r="J186" i="7"/>
  <c r="J69" i="12" s="1"/>
  <c r="J176" i="7"/>
  <c r="J63" i="12" s="1"/>
  <c r="J169" i="7"/>
  <c r="J162" i="7"/>
  <c r="J56" i="12" s="1"/>
  <c r="J151" i="7"/>
  <c r="J52" i="12" s="1"/>
  <c r="J143" i="7"/>
  <c r="J48" i="12" s="1"/>
  <c r="J135" i="7"/>
  <c r="J44" i="12" s="1"/>
  <c r="J131" i="7"/>
  <c r="J128" i="7"/>
  <c r="J124" i="7"/>
  <c r="J120" i="7"/>
  <c r="J109" i="7"/>
  <c r="J39" i="12" s="1"/>
  <c r="J112" i="7"/>
  <c r="J42" i="12" s="1"/>
  <c r="J104" i="7"/>
  <c r="J37" i="12" s="1"/>
  <c r="J72" i="7"/>
  <c r="J33" i="12" s="1"/>
  <c r="J58" i="7"/>
  <c r="J29" i="12" s="1"/>
  <c r="J46" i="7"/>
  <c r="J27" i="12" s="1"/>
  <c r="J35" i="7"/>
  <c r="J22" i="12" s="1"/>
  <c r="J32" i="7"/>
  <c r="J19" i="12" s="1"/>
  <c r="J26" i="7"/>
  <c r="J13" i="12" s="1"/>
  <c r="J80" i="7"/>
  <c r="J84" i="7"/>
  <c r="J96" i="7"/>
  <c r="H89" i="7" l="1"/>
  <c r="H87" i="7"/>
  <c r="J7" i="7" l="1"/>
  <c r="J7" i="12" s="1"/>
  <c r="J188" i="7" l="1"/>
  <c r="J71" i="12" s="1"/>
  <c r="J187" i="7"/>
  <c r="J70" i="12" s="1"/>
  <c r="J111" i="7"/>
  <c r="J41" i="12" s="1"/>
  <c r="J110" i="7"/>
  <c r="J40" i="12" s="1"/>
  <c r="J108" i="7"/>
  <c r="J38" i="12" s="1"/>
  <c r="J34" i="7"/>
  <c r="J21" i="12" s="1"/>
  <c r="J13" i="7"/>
  <c r="J11" i="7"/>
  <c r="J188" i="8"/>
  <c r="J71" i="13" s="1"/>
  <c r="J187" i="8"/>
  <c r="J70" i="13" s="1"/>
  <c r="J111" i="8"/>
  <c r="J41" i="13" s="1"/>
  <c r="J110" i="8"/>
  <c r="J40" i="13" s="1"/>
  <c r="J108" i="8"/>
  <c r="J38" i="13" s="1"/>
  <c r="J34" i="8"/>
  <c r="J21" i="13" s="1"/>
  <c r="J13" i="8"/>
  <c r="J11" i="8"/>
  <c r="J7" i="8"/>
  <c r="J7" i="13" s="1"/>
  <c r="J8" i="8" l="1"/>
  <c r="J8" i="13" s="1"/>
  <c r="J9" i="8"/>
  <c r="J9" i="13" s="1"/>
  <c r="J10" i="8"/>
  <c r="J10" i="13" s="1"/>
  <c r="J14" i="8"/>
  <c r="J15" i="8"/>
  <c r="J16" i="8"/>
  <c r="J17" i="8"/>
  <c r="J18" i="8"/>
  <c r="J19" i="8"/>
  <c r="J20" i="8"/>
  <c r="J21" i="8"/>
  <c r="J22" i="8"/>
  <c r="J23" i="8"/>
  <c r="J24" i="8"/>
  <c r="J25" i="8"/>
  <c r="J12" i="13" s="1"/>
  <c r="J27" i="8"/>
  <c r="J14" i="13" s="1"/>
  <c r="J28" i="8"/>
  <c r="J15" i="13" s="1"/>
  <c r="J29" i="8"/>
  <c r="J16" i="13" s="1"/>
  <c r="J30" i="8"/>
  <c r="J17" i="13" s="1"/>
  <c r="J31" i="8"/>
  <c r="J18" i="13" s="1"/>
  <c r="J33" i="8"/>
  <c r="J20" i="13" s="1"/>
  <c r="J36" i="8"/>
  <c r="J37" i="8"/>
  <c r="J38" i="8"/>
  <c r="J23" i="13" s="1"/>
  <c r="J39" i="8"/>
  <c r="J24" i="13" s="1"/>
  <c r="J40" i="8"/>
  <c r="J25" i="13" s="1"/>
  <c r="J41" i="8"/>
  <c r="J26" i="13" s="1"/>
  <c r="J42" i="8"/>
  <c r="J43" i="8"/>
  <c r="J44" i="8"/>
  <c r="J45" i="8"/>
  <c r="J46" i="8"/>
  <c r="J27" i="13" s="1"/>
  <c r="J47" i="8"/>
  <c r="J48" i="8"/>
  <c r="J49" i="8"/>
  <c r="J50" i="8"/>
  <c r="J51" i="8"/>
  <c r="J52" i="8"/>
  <c r="J53" i="8"/>
  <c r="J28" i="13" s="1"/>
  <c r="J54" i="8"/>
  <c r="J55" i="8"/>
  <c r="J56" i="8"/>
  <c r="J57" i="8"/>
  <c r="J58" i="8"/>
  <c r="J29" i="13" s="1"/>
  <c r="J59" i="8"/>
  <c r="J60" i="8"/>
  <c r="J61" i="8"/>
  <c r="J62" i="8"/>
  <c r="J63" i="8"/>
  <c r="J64" i="8"/>
  <c r="J65" i="8"/>
  <c r="J66" i="8"/>
  <c r="J67" i="8"/>
  <c r="J30" i="13" s="1"/>
  <c r="J68" i="8"/>
  <c r="J31" i="13" s="1"/>
  <c r="J69" i="8"/>
  <c r="J32" i="13" s="1"/>
  <c r="J70" i="8"/>
  <c r="J72" i="8"/>
  <c r="J33" i="13" s="1"/>
  <c r="J73" i="8"/>
  <c r="J74" i="8"/>
  <c r="J75" i="8"/>
  <c r="J76" i="8"/>
  <c r="J77" i="8"/>
  <c r="J78" i="8"/>
  <c r="J79" i="8"/>
  <c r="J34" i="13" s="1"/>
  <c r="J80" i="8"/>
  <c r="J81" i="8"/>
  <c r="J82" i="8"/>
  <c r="J83" i="8"/>
  <c r="J84" i="8"/>
  <c r="J85" i="8"/>
  <c r="J86" i="8"/>
  <c r="J87" i="8"/>
  <c r="J88" i="8"/>
  <c r="J89" i="8"/>
  <c r="J93" i="8"/>
  <c r="J35" i="13" s="1"/>
  <c r="J94" i="8"/>
  <c r="J95" i="8"/>
  <c r="J36" i="13" s="1"/>
  <c r="J96" i="8"/>
  <c r="J97" i="8"/>
  <c r="J98" i="8"/>
  <c r="J99" i="8"/>
  <c r="J100" i="8"/>
  <c r="J101" i="8"/>
  <c r="J102" i="8"/>
  <c r="J103" i="8"/>
  <c r="J104" i="8"/>
  <c r="J37" i="13" s="1"/>
  <c r="J105" i="8"/>
  <c r="J106" i="8"/>
  <c r="J107" i="8"/>
  <c r="J109" i="8"/>
  <c r="J39" i="13" s="1"/>
  <c r="J112" i="8"/>
  <c r="J42" i="13" s="1"/>
  <c r="J113" i="8"/>
  <c r="J114" i="8"/>
  <c r="J115" i="8"/>
  <c r="J116" i="8"/>
  <c r="J117" i="8"/>
  <c r="J118" i="8"/>
  <c r="J119" i="8"/>
  <c r="J43" i="13" s="1"/>
  <c r="J120" i="8"/>
  <c r="J121" i="8"/>
  <c r="J122" i="8"/>
  <c r="J123" i="8"/>
  <c r="J124" i="8"/>
  <c r="J125" i="8"/>
  <c r="J126" i="8"/>
  <c r="J127" i="8"/>
  <c r="J128" i="8"/>
  <c r="J129" i="8"/>
  <c r="J130" i="8"/>
  <c r="J131" i="8"/>
  <c r="J132" i="8"/>
  <c r="J133" i="8"/>
  <c r="J134" i="8"/>
  <c r="J135" i="8"/>
  <c r="J44" i="13" s="1"/>
  <c r="J136" i="8"/>
  <c r="J45" i="13" s="1"/>
  <c r="J137" i="8"/>
  <c r="J138" i="8"/>
  <c r="J139" i="8"/>
  <c r="J46" i="13" s="1"/>
  <c r="J140" i="8"/>
  <c r="J47" i="13" s="1"/>
  <c r="J141" i="8"/>
  <c r="J142" i="8"/>
  <c r="J143" i="8"/>
  <c r="J48" i="13" s="1"/>
  <c r="J144" i="8"/>
  <c r="J49" i="13" s="1"/>
  <c r="J145" i="8"/>
  <c r="J146" i="8"/>
  <c r="J147" i="8"/>
  <c r="J50" i="13" s="1"/>
  <c r="J148" i="8"/>
  <c r="J51" i="13" s="1"/>
  <c r="J149" i="8"/>
  <c r="J150" i="8"/>
  <c r="J151" i="8"/>
  <c r="J52" i="13" s="1"/>
  <c r="J152" i="8"/>
  <c r="J153" i="8"/>
  <c r="J154" i="8"/>
  <c r="J155" i="8"/>
  <c r="J53" i="13" s="1"/>
  <c r="J156" i="8"/>
  <c r="J54" i="13" s="1"/>
  <c r="J157" i="8"/>
  <c r="J55" i="13" s="1"/>
  <c r="J158" i="8"/>
  <c r="J159" i="8"/>
  <c r="J160" i="8"/>
  <c r="J161" i="8"/>
  <c r="J162" i="8"/>
  <c r="J56" i="13" s="1"/>
  <c r="J163" i="8"/>
  <c r="J57" i="13" s="1"/>
  <c r="J164" i="8"/>
  <c r="J58" i="13" s="1"/>
  <c r="J165" i="8"/>
  <c r="J59" i="13" s="1"/>
  <c r="J166" i="8"/>
  <c r="J60" i="13" s="1"/>
  <c r="J167" i="8"/>
  <c r="J61" i="13" s="1"/>
  <c r="J168" i="8"/>
  <c r="J62" i="13" s="1"/>
  <c r="J169" i="8"/>
  <c r="J170" i="8"/>
  <c r="J171" i="8"/>
  <c r="J172" i="8"/>
  <c r="J173" i="8"/>
  <c r="J174" i="8"/>
  <c r="J175" i="8"/>
  <c r="J176" i="8"/>
  <c r="J63" i="13" s="1"/>
  <c r="J177" i="8"/>
  <c r="J64" i="13" s="1"/>
  <c r="J178" i="8"/>
  <c r="J65" i="13" s="1"/>
  <c r="J179" i="8"/>
  <c r="J180" i="8"/>
  <c r="J181" i="8"/>
  <c r="J66" i="13" s="1"/>
  <c r="J182" i="8"/>
  <c r="J67" i="13" s="1"/>
  <c r="J183" i="8"/>
  <c r="J68" i="13" s="1"/>
  <c r="J184" i="8"/>
  <c r="J185" i="8"/>
  <c r="J186" i="8"/>
  <c r="J69" i="13" s="1"/>
  <c r="J189" i="8"/>
  <c r="J72" i="13" s="1"/>
  <c r="J190" i="8"/>
  <c r="J73" i="13" s="1"/>
  <c r="J191" i="8"/>
  <c r="J192" i="8"/>
  <c r="J193" i="8"/>
  <c r="J194" i="8"/>
  <c r="J195" i="8"/>
  <c r="J74" i="13" s="1"/>
  <c r="J196" i="8"/>
  <c r="J75" i="13" s="1"/>
  <c r="J197" i="8"/>
  <c r="J198" i="8"/>
  <c r="J199" i="8"/>
  <c r="J200" i="8"/>
  <c r="J201" i="8"/>
  <c r="J76" i="13" s="1"/>
  <c r="J202" i="8"/>
  <c r="J77" i="13" s="1"/>
  <c r="J203" i="8"/>
  <c r="J78" i="13" s="1"/>
  <c r="J204" i="8"/>
  <c r="J79" i="13" s="1"/>
  <c r="J205" i="8"/>
  <c r="J80" i="13" s="1"/>
  <c r="J206" i="8"/>
  <c r="J81" i="13" s="1"/>
  <c r="J207" i="8"/>
  <c r="J82" i="13" s="1"/>
  <c r="J208" i="8"/>
  <c r="J83" i="13" s="1"/>
  <c r="J209" i="8"/>
  <c r="J84" i="13" s="1"/>
  <c r="J210" i="8"/>
  <c r="J85" i="13" s="1"/>
  <c r="J211" i="8"/>
  <c r="J86" i="13" s="1"/>
  <c r="J212" i="8"/>
  <c r="J213" i="8"/>
  <c r="J214" i="8"/>
  <c r="J215" i="8"/>
  <c r="J216" i="8"/>
  <c r="J217" i="8"/>
  <c r="J218" i="8"/>
  <c r="J219" i="8"/>
  <c r="J220" i="8"/>
  <c r="J221" i="8"/>
  <c r="J222" i="8"/>
  <c r="J223" i="8"/>
  <c r="J8" i="7"/>
  <c r="J8" i="12" s="1"/>
  <c r="J9" i="7"/>
  <c r="J9" i="12" s="1"/>
  <c r="J10" i="7"/>
  <c r="J10" i="12" s="1"/>
  <c r="J14" i="7"/>
  <c r="J15" i="7"/>
  <c r="J16" i="7"/>
  <c r="J17" i="7"/>
  <c r="J18" i="7"/>
  <c r="J19" i="7"/>
  <c r="J20" i="7"/>
  <c r="J21" i="7"/>
  <c r="J22" i="7"/>
  <c r="J23" i="7"/>
  <c r="J24" i="7"/>
  <c r="J25" i="7"/>
  <c r="J12" i="12" s="1"/>
  <c r="J27" i="7"/>
  <c r="J14" i="12" s="1"/>
  <c r="J28" i="7"/>
  <c r="J15" i="12" s="1"/>
  <c r="J29" i="7"/>
  <c r="J16" i="12" s="1"/>
  <c r="J30" i="7"/>
  <c r="J17" i="12" s="1"/>
  <c r="J31" i="7"/>
  <c r="J18" i="12" s="1"/>
  <c r="J33" i="7"/>
  <c r="J20" i="12" s="1"/>
  <c r="J36" i="7"/>
  <c r="J37" i="7"/>
  <c r="J38" i="7"/>
  <c r="J23" i="12" s="1"/>
  <c r="J39" i="7"/>
  <c r="J24" i="12" s="1"/>
  <c r="J40" i="7"/>
  <c r="J25" i="12" s="1"/>
  <c r="J41" i="7"/>
  <c r="J26" i="12" s="1"/>
  <c r="J42" i="7"/>
  <c r="J43" i="7"/>
  <c r="J44" i="7"/>
  <c r="J45" i="7"/>
  <c r="J47" i="7"/>
  <c r="J48" i="7"/>
  <c r="J49" i="7"/>
  <c r="J50" i="7"/>
  <c r="J51" i="7"/>
  <c r="J52" i="7"/>
  <c r="J53" i="7"/>
  <c r="J28" i="12" s="1"/>
  <c r="J54" i="7"/>
  <c r="J55" i="7"/>
  <c r="J56" i="7"/>
  <c r="J57" i="7"/>
  <c r="J59" i="7"/>
  <c r="J60" i="7"/>
  <c r="J61" i="7"/>
  <c r="J62" i="7"/>
  <c r="J63" i="7"/>
  <c r="J64" i="7"/>
  <c r="J65" i="7"/>
  <c r="J66" i="7"/>
  <c r="J67" i="7"/>
  <c r="J30" i="12" s="1"/>
  <c r="J68" i="7"/>
  <c r="J31" i="12" s="1"/>
  <c r="J69" i="7"/>
  <c r="J32" i="12" s="1"/>
  <c r="J70" i="7"/>
  <c r="J73" i="7"/>
  <c r="J74" i="7"/>
  <c r="J75" i="7"/>
  <c r="J76" i="7"/>
  <c r="J77" i="7"/>
  <c r="J78" i="7"/>
  <c r="J79" i="7"/>
  <c r="J34" i="12" s="1"/>
  <c r="J81" i="7"/>
  <c r="J82" i="7"/>
  <c r="J83" i="7"/>
  <c r="J85" i="7"/>
  <c r="J86" i="7"/>
  <c r="J87" i="7"/>
  <c r="J88" i="7"/>
  <c r="J89" i="7"/>
  <c r="J93" i="7"/>
  <c r="J35" i="12" s="1"/>
  <c r="J94" i="7"/>
  <c r="J95" i="7"/>
  <c r="J36" i="12" s="1"/>
  <c r="J97" i="7"/>
  <c r="J98" i="7"/>
  <c r="J99" i="7"/>
  <c r="J100" i="7"/>
  <c r="J101" i="7"/>
  <c r="J102" i="7"/>
  <c r="J103" i="7"/>
  <c r="J105" i="7"/>
  <c r="J106" i="7"/>
  <c r="J107" i="7"/>
  <c r="J113" i="7"/>
  <c r="J114" i="7"/>
  <c r="J115" i="7"/>
  <c r="J116" i="7"/>
  <c r="J117" i="7"/>
  <c r="J118" i="7"/>
  <c r="J119" i="7"/>
  <c r="J43" i="12" s="1"/>
  <c r="J121" i="7"/>
  <c r="J122" i="7"/>
  <c r="J123" i="7"/>
  <c r="J125" i="7"/>
  <c r="J126" i="7"/>
  <c r="J127" i="7"/>
  <c r="J129" i="7"/>
  <c r="J130" i="7"/>
  <c r="J132" i="7"/>
  <c r="J133" i="7"/>
  <c r="J134" i="7"/>
  <c r="J136" i="7"/>
  <c r="J45" i="12" s="1"/>
  <c r="J137" i="7"/>
  <c r="J138" i="7"/>
  <c r="J139" i="7"/>
  <c r="J46" i="12" s="1"/>
  <c r="J140" i="7"/>
  <c r="J47" i="12" s="1"/>
  <c r="J141" i="7"/>
  <c r="J142" i="7"/>
  <c r="J144" i="7"/>
  <c r="J49" i="12" s="1"/>
  <c r="J145" i="7"/>
  <c r="J146" i="7"/>
  <c r="J147" i="7"/>
  <c r="J50" i="12" s="1"/>
  <c r="J148" i="7"/>
  <c r="J51" i="12" s="1"/>
  <c r="J149" i="7"/>
  <c r="J150" i="7"/>
  <c r="J152" i="7"/>
  <c r="J153" i="7"/>
  <c r="J154" i="7"/>
  <c r="J155" i="7"/>
  <c r="J53" i="12" s="1"/>
  <c r="J156" i="7"/>
  <c r="J54" i="12" s="1"/>
  <c r="J157" i="7"/>
  <c r="J55" i="12" s="1"/>
  <c r="J158" i="7"/>
  <c r="J159" i="7"/>
  <c r="J160" i="7"/>
  <c r="J161" i="7"/>
  <c r="J163" i="7"/>
  <c r="J57" i="12" s="1"/>
  <c r="J164" i="7"/>
  <c r="J58" i="12" s="1"/>
  <c r="J165" i="7"/>
  <c r="J59" i="12" s="1"/>
  <c r="J166" i="7"/>
  <c r="J60" i="12" s="1"/>
  <c r="J167" i="7"/>
  <c r="J61" i="12" s="1"/>
  <c r="J168" i="7"/>
  <c r="J62" i="12" s="1"/>
  <c r="J170" i="7"/>
  <c r="J171" i="7"/>
  <c r="J172" i="7"/>
  <c r="J173" i="7"/>
  <c r="J174" i="7"/>
  <c r="J175" i="7"/>
  <c r="J177" i="7"/>
  <c r="J64" i="12" s="1"/>
  <c r="J178" i="7"/>
  <c r="J65" i="12" s="1"/>
  <c r="J179" i="7"/>
  <c r="J180" i="7"/>
  <c r="J181" i="7"/>
  <c r="J66" i="12" s="1"/>
  <c r="J182" i="7"/>
  <c r="J67" i="12" s="1"/>
  <c r="J183" i="7"/>
  <c r="J68" i="12" s="1"/>
  <c r="J184" i="7"/>
  <c r="J185" i="7"/>
  <c r="J190" i="7"/>
  <c r="J73" i="12" s="1"/>
  <c r="J191" i="7"/>
  <c r="J192" i="7"/>
  <c r="J193" i="7"/>
  <c r="J194" i="7"/>
  <c r="J196" i="7"/>
  <c r="J75" i="12" s="1"/>
  <c r="J197" i="7"/>
  <c r="J198" i="7"/>
  <c r="J199" i="7"/>
  <c r="J200" i="7"/>
  <c r="J202" i="7"/>
  <c r="J77" i="12" s="1"/>
  <c r="J203" i="7"/>
  <c r="J78" i="12" s="1"/>
  <c r="J204" i="7"/>
  <c r="J79" i="12" s="1"/>
  <c r="J205" i="7"/>
  <c r="J80" i="12" s="1"/>
  <c r="J206" i="7"/>
  <c r="J81" i="12" s="1"/>
  <c r="J208" i="7"/>
  <c r="J83" i="12" s="1"/>
  <c r="J209" i="7"/>
  <c r="J84" i="12" s="1"/>
  <c r="J211" i="7"/>
  <c r="J86" i="12" s="1"/>
  <c r="J212" i="7"/>
  <c r="J213" i="7"/>
  <c r="J214" i="7"/>
  <c r="J215" i="7"/>
  <c r="J216" i="7"/>
  <c r="J217" i="7"/>
  <c r="J218" i="7"/>
  <c r="J219" i="7"/>
  <c r="J220" i="7"/>
  <c r="J222" i="7"/>
  <c r="J223" i="7"/>
  <c r="J6" i="7"/>
  <c r="J6" i="12" s="1"/>
  <c r="M223" i="8" l="1"/>
  <c r="M222" i="8"/>
  <c r="M221" i="8"/>
  <c r="M220" i="8"/>
  <c r="M219" i="8"/>
  <c r="M218" i="8"/>
  <c r="M217" i="8"/>
  <c r="M216" i="8"/>
  <c r="M215" i="8"/>
  <c r="M214" i="8"/>
  <c r="M213" i="8"/>
  <c r="M212" i="8"/>
  <c r="M211" i="8"/>
  <c r="M86" i="13" s="1"/>
  <c r="M210" i="8"/>
  <c r="M85" i="13" s="1"/>
  <c r="M209" i="8"/>
  <c r="M84" i="13" s="1"/>
  <c r="M208" i="8"/>
  <c r="M83" i="13" s="1"/>
  <c r="M207" i="8"/>
  <c r="M82" i="13" s="1"/>
  <c r="M206" i="8"/>
  <c r="M81" i="13" s="1"/>
  <c r="M205" i="8"/>
  <c r="M80" i="13" s="1"/>
  <c r="M204" i="8"/>
  <c r="M79" i="13" s="1"/>
  <c r="M203" i="8"/>
  <c r="M78" i="13" s="1"/>
  <c r="M202" i="8"/>
  <c r="M77" i="13" s="1"/>
  <c r="M201" i="8"/>
  <c r="M76" i="13" s="1"/>
  <c r="M200" i="8"/>
  <c r="M199" i="8"/>
  <c r="M198" i="8"/>
  <c r="M197" i="8"/>
  <c r="M196" i="8"/>
  <c r="M75" i="13" s="1"/>
  <c r="M195" i="8"/>
  <c r="M74" i="13" s="1"/>
  <c r="M194" i="8"/>
  <c r="M193" i="8"/>
  <c r="M192" i="8"/>
  <c r="M191" i="8"/>
  <c r="M190" i="8"/>
  <c r="M73" i="13" s="1"/>
  <c r="M189" i="8"/>
  <c r="M72" i="13" s="1"/>
  <c r="M188" i="8"/>
  <c r="M71" i="13" s="1"/>
  <c r="M187" i="8"/>
  <c r="M70" i="13" s="1"/>
  <c r="M186" i="8"/>
  <c r="M69" i="13" s="1"/>
  <c r="M185" i="8"/>
  <c r="M184" i="8"/>
  <c r="M183" i="8"/>
  <c r="M68" i="13" s="1"/>
  <c r="M182" i="8"/>
  <c r="M67" i="13" s="1"/>
  <c r="M181" i="8"/>
  <c r="M66" i="13" s="1"/>
  <c r="M180" i="8"/>
  <c r="M179" i="8"/>
  <c r="M178" i="8"/>
  <c r="M65" i="13" s="1"/>
  <c r="M177" i="8"/>
  <c r="M64" i="13" s="1"/>
  <c r="M176" i="8"/>
  <c r="M63" i="13" s="1"/>
  <c r="M175" i="8"/>
  <c r="M174" i="8"/>
  <c r="M173" i="8"/>
  <c r="M172" i="8"/>
  <c r="M171" i="8"/>
  <c r="M170" i="8"/>
  <c r="M169" i="8"/>
  <c r="M168" i="8"/>
  <c r="M62" i="13" s="1"/>
  <c r="M167" i="8"/>
  <c r="M61" i="13" s="1"/>
  <c r="M166" i="8"/>
  <c r="M60" i="13" s="1"/>
  <c r="M165" i="8"/>
  <c r="M59" i="13" s="1"/>
  <c r="M164" i="8"/>
  <c r="M58" i="13" s="1"/>
  <c r="M163" i="8"/>
  <c r="M57" i="13" s="1"/>
  <c r="M162" i="8"/>
  <c r="M56" i="13" s="1"/>
  <c r="M161" i="8"/>
  <c r="M160" i="8"/>
  <c r="M159" i="8"/>
  <c r="M158" i="8"/>
  <c r="M157" i="8"/>
  <c r="M55" i="13" s="1"/>
  <c r="M156" i="8"/>
  <c r="M54" i="13" s="1"/>
  <c r="M155" i="8"/>
  <c r="M53" i="13" s="1"/>
  <c r="M154" i="8"/>
  <c r="M153" i="8"/>
  <c r="M152" i="8"/>
  <c r="M151" i="8"/>
  <c r="M52" i="13" s="1"/>
  <c r="M150" i="8"/>
  <c r="M149" i="8"/>
  <c r="M148" i="8"/>
  <c r="M51" i="13" s="1"/>
  <c r="M147" i="8"/>
  <c r="M50" i="13" s="1"/>
  <c r="M146" i="8"/>
  <c r="M145" i="8"/>
  <c r="M144" i="8"/>
  <c r="M49" i="13" s="1"/>
  <c r="M143" i="8"/>
  <c r="M48" i="13" s="1"/>
  <c r="M142" i="8"/>
  <c r="M141" i="8"/>
  <c r="M140" i="8"/>
  <c r="M47" i="13" s="1"/>
  <c r="M139" i="8"/>
  <c r="M46" i="13" s="1"/>
  <c r="M138" i="8"/>
  <c r="M137" i="8"/>
  <c r="M136" i="8"/>
  <c r="M45" i="13" s="1"/>
  <c r="M135" i="8"/>
  <c r="M44" i="13" s="1"/>
  <c r="M134" i="8"/>
  <c r="M133" i="8"/>
  <c r="M132" i="8"/>
  <c r="M131" i="8"/>
  <c r="M130" i="8"/>
  <c r="M129" i="8"/>
  <c r="M128" i="8"/>
  <c r="M127" i="8"/>
  <c r="M126" i="8"/>
  <c r="M125" i="8"/>
  <c r="M124" i="8"/>
  <c r="M123" i="8"/>
  <c r="M122" i="8"/>
  <c r="M121" i="8"/>
  <c r="M120" i="8"/>
  <c r="M119" i="8"/>
  <c r="M43" i="13" s="1"/>
  <c r="M118" i="8"/>
  <c r="M117" i="8"/>
  <c r="M116" i="8"/>
  <c r="M115" i="8"/>
  <c r="M114" i="8"/>
  <c r="M113" i="8"/>
  <c r="M112" i="8"/>
  <c r="M42" i="13" s="1"/>
  <c r="M111" i="8"/>
  <c r="M41" i="13" s="1"/>
  <c r="M110" i="8"/>
  <c r="M40" i="13" s="1"/>
  <c r="M109" i="8"/>
  <c r="M39" i="13" s="1"/>
  <c r="M108" i="8"/>
  <c r="M38" i="13" s="1"/>
  <c r="M107" i="8"/>
  <c r="M106" i="8"/>
  <c r="M105" i="8"/>
  <c r="M104" i="8"/>
  <c r="M37" i="13" s="1"/>
  <c r="M103" i="8"/>
  <c r="M102" i="8"/>
  <c r="M101" i="8"/>
  <c r="M100" i="8"/>
  <c r="M99" i="8"/>
  <c r="M98" i="8"/>
  <c r="M97" i="8"/>
  <c r="M96" i="8"/>
  <c r="M95" i="8"/>
  <c r="M36" i="13" s="1"/>
  <c r="M94" i="8"/>
  <c r="M93" i="8"/>
  <c r="M35" i="13" s="1"/>
  <c r="M89" i="8"/>
  <c r="M88" i="8"/>
  <c r="M87" i="8"/>
  <c r="M86" i="8"/>
  <c r="M85" i="8"/>
  <c r="M84" i="8"/>
  <c r="M83" i="8"/>
  <c r="M82" i="8"/>
  <c r="M81" i="8"/>
  <c r="M80" i="8"/>
  <c r="M79" i="8"/>
  <c r="M34" i="13" s="1"/>
  <c r="M78" i="8"/>
  <c r="M77" i="8"/>
  <c r="M76" i="8"/>
  <c r="M75" i="8"/>
  <c r="M74" i="8"/>
  <c r="M73" i="8"/>
  <c r="M72" i="8"/>
  <c r="M33" i="13" s="1"/>
  <c r="M70" i="8"/>
  <c r="M69" i="8"/>
  <c r="M32" i="13" s="1"/>
  <c r="M68" i="8"/>
  <c r="M31" i="13" s="1"/>
  <c r="M67" i="8"/>
  <c r="M30" i="13" s="1"/>
  <c r="M66" i="8"/>
  <c r="M65" i="8"/>
  <c r="M64" i="8"/>
  <c r="M63" i="8"/>
  <c r="M62" i="8"/>
  <c r="M61" i="8"/>
  <c r="M60" i="8"/>
  <c r="M59" i="8"/>
  <c r="M58" i="8"/>
  <c r="M29" i="13" s="1"/>
  <c r="M57" i="8"/>
  <c r="M56" i="8"/>
  <c r="M55" i="8"/>
  <c r="M54" i="8"/>
  <c r="M53" i="8"/>
  <c r="M28" i="13" s="1"/>
  <c r="M52" i="8"/>
  <c r="M51" i="8"/>
  <c r="M50" i="8"/>
  <c r="M49" i="8"/>
  <c r="M48" i="8"/>
  <c r="M47" i="8"/>
  <c r="M46" i="8"/>
  <c r="M27" i="13" s="1"/>
  <c r="M45" i="8"/>
  <c r="M44" i="8"/>
  <c r="M43" i="8"/>
  <c r="M42" i="8"/>
  <c r="M41" i="8"/>
  <c r="M26" i="13" s="1"/>
  <c r="M40" i="8"/>
  <c r="M25" i="13" s="1"/>
  <c r="M39" i="8"/>
  <c r="M24" i="13" s="1"/>
  <c r="M38" i="8"/>
  <c r="M23" i="13" s="1"/>
  <c r="M37" i="8"/>
  <c r="M36" i="8"/>
  <c r="M35" i="8"/>
  <c r="M22" i="13" s="1"/>
  <c r="M34" i="8"/>
  <c r="M21" i="13" s="1"/>
  <c r="M33" i="8"/>
  <c r="M20" i="13" s="1"/>
  <c r="M32" i="8"/>
  <c r="M19" i="13" s="1"/>
  <c r="M31" i="8"/>
  <c r="M18" i="13" s="1"/>
  <c r="M30" i="8"/>
  <c r="M17" i="13" s="1"/>
  <c r="M29" i="8"/>
  <c r="M16" i="13" s="1"/>
  <c r="M28" i="8"/>
  <c r="M15" i="13" s="1"/>
  <c r="M27" i="8"/>
  <c r="M14" i="13" s="1"/>
  <c r="M26" i="8"/>
  <c r="M13" i="13" s="1"/>
  <c r="M25" i="8"/>
  <c r="M12" i="13" s="1"/>
  <c r="M24" i="8"/>
  <c r="M23" i="8"/>
  <c r="M22" i="8"/>
  <c r="M21" i="8"/>
  <c r="M20" i="8"/>
  <c r="M19" i="8"/>
  <c r="M18" i="8"/>
  <c r="M17" i="8"/>
  <c r="M16" i="8"/>
  <c r="M15" i="8"/>
  <c r="M14" i="8"/>
  <c r="M13" i="8"/>
  <c r="M12" i="8"/>
  <c r="M11" i="13" s="1"/>
  <c r="M11" i="8"/>
  <c r="M10" i="8"/>
  <c r="M10" i="13" s="1"/>
  <c r="M9" i="8"/>
  <c r="M9" i="13" s="1"/>
  <c r="M8" i="8"/>
  <c r="M8" i="13" s="1"/>
  <c r="M7" i="8"/>
  <c r="M7" i="13" s="1"/>
  <c r="M6" i="8"/>
  <c r="M6" i="13" s="1"/>
  <c r="M7" i="7"/>
  <c r="M7" i="12" s="1"/>
  <c r="M8" i="7"/>
  <c r="M8" i="12" s="1"/>
  <c r="M9" i="7"/>
  <c r="M9" i="12" s="1"/>
  <c r="M10" i="7"/>
  <c r="M10" i="12" s="1"/>
  <c r="M11" i="7"/>
  <c r="M12" i="7"/>
  <c r="M11" i="12" s="1"/>
  <c r="M13" i="7"/>
  <c r="M14" i="7"/>
  <c r="M15" i="7"/>
  <c r="M16" i="7"/>
  <c r="M17" i="7"/>
  <c r="M18" i="7"/>
  <c r="M19" i="7"/>
  <c r="M20" i="7"/>
  <c r="M21" i="7"/>
  <c r="M22" i="7"/>
  <c r="M23" i="7"/>
  <c r="M24" i="7"/>
  <c r="M25" i="7"/>
  <c r="M12" i="12" s="1"/>
  <c r="M26" i="7"/>
  <c r="M13" i="12" s="1"/>
  <c r="M27" i="7"/>
  <c r="M14" i="12" s="1"/>
  <c r="M28" i="7"/>
  <c r="M15" i="12" s="1"/>
  <c r="M29" i="7"/>
  <c r="M16" i="12" s="1"/>
  <c r="M30" i="7"/>
  <c r="M17" i="12" s="1"/>
  <c r="M31" i="7"/>
  <c r="M18" i="12" s="1"/>
  <c r="M32" i="7"/>
  <c r="M19" i="12" s="1"/>
  <c r="M33" i="7"/>
  <c r="M20" i="12" s="1"/>
  <c r="M34" i="7"/>
  <c r="M21" i="12" s="1"/>
  <c r="M35" i="7"/>
  <c r="M22" i="12" s="1"/>
  <c r="M36" i="7"/>
  <c r="M37" i="7"/>
  <c r="M38" i="7"/>
  <c r="M23" i="12" s="1"/>
  <c r="M39" i="7"/>
  <c r="M24" i="12" s="1"/>
  <c r="M40" i="7"/>
  <c r="M25" i="12" s="1"/>
  <c r="M41" i="7"/>
  <c r="M26" i="12" s="1"/>
  <c r="M42" i="7"/>
  <c r="M43" i="7"/>
  <c r="M44" i="7"/>
  <c r="M45" i="7"/>
  <c r="M46" i="7"/>
  <c r="M27" i="12" s="1"/>
  <c r="M47" i="7"/>
  <c r="M48" i="7"/>
  <c r="M49" i="7"/>
  <c r="M50" i="7"/>
  <c r="M51" i="7"/>
  <c r="M52" i="7"/>
  <c r="M53" i="7"/>
  <c r="M28" i="12" s="1"/>
  <c r="M54" i="7"/>
  <c r="M55" i="7"/>
  <c r="M56" i="7"/>
  <c r="M57" i="7"/>
  <c r="M58" i="7"/>
  <c r="M29" i="12" s="1"/>
  <c r="M59" i="7"/>
  <c r="M60" i="7"/>
  <c r="M61" i="7"/>
  <c r="M62" i="7"/>
  <c r="M63" i="7"/>
  <c r="M64" i="7"/>
  <c r="M65" i="7"/>
  <c r="M66" i="7"/>
  <c r="M67" i="7"/>
  <c r="M30" i="12" s="1"/>
  <c r="M68" i="7"/>
  <c r="M31" i="12" s="1"/>
  <c r="M69" i="7"/>
  <c r="M32" i="12" s="1"/>
  <c r="M70" i="7"/>
  <c r="M72" i="7"/>
  <c r="M33" i="12" s="1"/>
  <c r="M73" i="7"/>
  <c r="M74" i="7"/>
  <c r="M75" i="7"/>
  <c r="M76" i="7"/>
  <c r="M77" i="7"/>
  <c r="M78" i="7"/>
  <c r="M79" i="7"/>
  <c r="M34" i="12" s="1"/>
  <c r="M80" i="7"/>
  <c r="M81" i="7"/>
  <c r="M82" i="7"/>
  <c r="M83" i="7"/>
  <c r="M84" i="7"/>
  <c r="M85" i="7"/>
  <c r="M86" i="7"/>
  <c r="M87" i="7"/>
  <c r="M88" i="7"/>
  <c r="M89" i="7"/>
  <c r="M93" i="7"/>
  <c r="M35" i="12" s="1"/>
  <c r="M94" i="7"/>
  <c r="M95" i="7"/>
  <c r="M36" i="12" s="1"/>
  <c r="M96" i="7"/>
  <c r="M97" i="7"/>
  <c r="M98" i="7"/>
  <c r="M99" i="7"/>
  <c r="M100" i="7"/>
  <c r="M101" i="7"/>
  <c r="M102" i="7"/>
  <c r="M103" i="7"/>
  <c r="M104" i="7"/>
  <c r="M37" i="12" s="1"/>
  <c r="M105" i="7"/>
  <c r="M106" i="7"/>
  <c r="M107" i="7"/>
  <c r="M108" i="7"/>
  <c r="M38" i="12" s="1"/>
  <c r="M109" i="7"/>
  <c r="M39" i="12" s="1"/>
  <c r="M110" i="7"/>
  <c r="M40" i="12" s="1"/>
  <c r="M111" i="7"/>
  <c r="M41" i="12" s="1"/>
  <c r="M112" i="7"/>
  <c r="M42" i="12" s="1"/>
  <c r="M113" i="7"/>
  <c r="M114" i="7"/>
  <c r="M115" i="7"/>
  <c r="M116" i="7"/>
  <c r="M117" i="7"/>
  <c r="M118" i="7"/>
  <c r="M119" i="7"/>
  <c r="M43" i="12" s="1"/>
  <c r="M120" i="7"/>
  <c r="M121" i="7"/>
  <c r="M122" i="7"/>
  <c r="M123" i="7"/>
  <c r="M124" i="7"/>
  <c r="M125" i="7"/>
  <c r="M126" i="7"/>
  <c r="M127" i="7"/>
  <c r="M128" i="7"/>
  <c r="M129" i="7"/>
  <c r="M130" i="7"/>
  <c r="M131" i="7"/>
  <c r="M132" i="7"/>
  <c r="M133" i="7"/>
  <c r="M134" i="7"/>
  <c r="M135" i="7"/>
  <c r="M44" i="12" s="1"/>
  <c r="M136" i="7"/>
  <c r="M45" i="12" s="1"/>
  <c r="M137" i="7"/>
  <c r="M138" i="7"/>
  <c r="M139" i="7"/>
  <c r="M46" i="12" s="1"/>
  <c r="M140" i="7"/>
  <c r="M47" i="12" s="1"/>
  <c r="M141" i="7"/>
  <c r="M142" i="7"/>
  <c r="M143" i="7"/>
  <c r="M48" i="12" s="1"/>
  <c r="M144" i="7"/>
  <c r="M49" i="12" s="1"/>
  <c r="M145" i="7"/>
  <c r="M146" i="7"/>
  <c r="M147" i="7"/>
  <c r="M50" i="12" s="1"/>
  <c r="M148" i="7"/>
  <c r="M51" i="12" s="1"/>
  <c r="M149" i="7"/>
  <c r="M150" i="7"/>
  <c r="M151" i="7"/>
  <c r="M52" i="12" s="1"/>
  <c r="M152" i="7"/>
  <c r="M153" i="7"/>
  <c r="M154" i="7"/>
  <c r="M155" i="7"/>
  <c r="M53" i="12" s="1"/>
  <c r="M156" i="7"/>
  <c r="M54" i="12" s="1"/>
  <c r="M157" i="7"/>
  <c r="M55" i="12" s="1"/>
  <c r="M158" i="7"/>
  <c r="M159" i="7"/>
  <c r="M160" i="7"/>
  <c r="M161" i="7"/>
  <c r="M162" i="7"/>
  <c r="M56" i="12" s="1"/>
  <c r="M163" i="7"/>
  <c r="M57" i="12" s="1"/>
  <c r="M164" i="7"/>
  <c r="M58" i="12" s="1"/>
  <c r="M165" i="7"/>
  <c r="M59" i="12" s="1"/>
  <c r="M166" i="7"/>
  <c r="M60" i="12" s="1"/>
  <c r="M167" i="7"/>
  <c r="M61" i="12" s="1"/>
  <c r="M168" i="7"/>
  <c r="M62" i="12" s="1"/>
  <c r="M169" i="7"/>
  <c r="M170" i="7"/>
  <c r="M171" i="7"/>
  <c r="M172" i="7"/>
  <c r="M173" i="7"/>
  <c r="M174" i="7"/>
  <c r="M175" i="7"/>
  <c r="M176" i="7"/>
  <c r="M63" i="12" s="1"/>
  <c r="M177" i="7"/>
  <c r="M64" i="12" s="1"/>
  <c r="M178" i="7"/>
  <c r="M65" i="12" s="1"/>
  <c r="M179" i="7"/>
  <c r="M180" i="7"/>
  <c r="M181" i="7"/>
  <c r="M66" i="12" s="1"/>
  <c r="M182" i="7"/>
  <c r="M67" i="12" s="1"/>
  <c r="M183" i="7"/>
  <c r="M68" i="12" s="1"/>
  <c r="M184" i="7"/>
  <c r="M185" i="7"/>
  <c r="M186" i="7"/>
  <c r="M69" i="12" s="1"/>
  <c r="M187" i="7"/>
  <c r="M70" i="12" s="1"/>
  <c r="M188" i="7"/>
  <c r="M71" i="12" s="1"/>
  <c r="M189" i="7"/>
  <c r="M72" i="12" s="1"/>
  <c r="M190" i="7"/>
  <c r="M73" i="12" s="1"/>
  <c r="M191" i="7"/>
  <c r="M192" i="7"/>
  <c r="M193" i="7"/>
  <c r="M194" i="7"/>
  <c r="M195" i="7"/>
  <c r="M74" i="12" s="1"/>
  <c r="M196" i="7"/>
  <c r="M75" i="12" s="1"/>
  <c r="M197" i="7"/>
  <c r="M198" i="7"/>
  <c r="M199" i="7"/>
  <c r="M200" i="7"/>
  <c r="M201" i="7"/>
  <c r="M76" i="12" s="1"/>
  <c r="M202" i="7"/>
  <c r="M77" i="12" s="1"/>
  <c r="M203" i="7"/>
  <c r="M78" i="12" s="1"/>
  <c r="M204" i="7"/>
  <c r="M79" i="12" s="1"/>
  <c r="M205" i="7"/>
  <c r="M80" i="12" s="1"/>
  <c r="M206" i="7"/>
  <c r="M81" i="12" s="1"/>
  <c r="M207" i="7"/>
  <c r="M82" i="12" s="1"/>
  <c r="M208" i="7"/>
  <c r="M83" i="12" s="1"/>
  <c r="M209" i="7"/>
  <c r="M84" i="12" s="1"/>
  <c r="M210" i="7"/>
  <c r="M85" i="12" s="1"/>
  <c r="M211" i="7"/>
  <c r="M86" i="12" s="1"/>
  <c r="M212" i="7"/>
  <c r="M213" i="7"/>
  <c r="M214" i="7"/>
  <c r="M215" i="7"/>
  <c r="M216" i="7"/>
  <c r="M217" i="7"/>
  <c r="M218" i="7"/>
  <c r="M219" i="7"/>
  <c r="M220" i="7"/>
  <c r="M221" i="7"/>
  <c r="M222" i="7"/>
  <c r="M223" i="7"/>
  <c r="M6" i="7"/>
  <c r="M6" i="12" s="1"/>
  <c r="L223" i="7" l="1"/>
  <c r="K223" i="7"/>
  <c r="I223" i="7"/>
  <c r="H223" i="7"/>
  <c r="L222" i="7"/>
  <c r="K222" i="7"/>
  <c r="I222" i="7"/>
  <c r="H222" i="7"/>
  <c r="L221" i="7"/>
  <c r="K221" i="7"/>
  <c r="I221" i="7"/>
  <c r="H221" i="7"/>
  <c r="L220" i="7"/>
  <c r="K220" i="7"/>
  <c r="I220" i="7"/>
  <c r="H220" i="7"/>
  <c r="L219" i="7"/>
  <c r="K219" i="7"/>
  <c r="I219" i="7"/>
  <c r="H219" i="7"/>
  <c r="L218" i="7"/>
  <c r="K218" i="7"/>
  <c r="I218" i="7"/>
  <c r="H218" i="7"/>
  <c r="L217" i="7"/>
  <c r="K217" i="7"/>
  <c r="I217" i="7"/>
  <c r="H217" i="7"/>
  <c r="L216" i="7"/>
  <c r="K216" i="7"/>
  <c r="I216" i="7"/>
  <c r="H216" i="7"/>
  <c r="L215" i="7"/>
  <c r="K215" i="7"/>
  <c r="I215" i="7"/>
  <c r="H215" i="7"/>
  <c r="L214" i="7"/>
  <c r="K214" i="7"/>
  <c r="I214" i="7"/>
  <c r="H214" i="7"/>
  <c r="L213" i="7"/>
  <c r="K213" i="7"/>
  <c r="I213" i="7"/>
  <c r="H213" i="7"/>
  <c r="L212" i="7"/>
  <c r="K212" i="7"/>
  <c r="I212" i="7"/>
  <c r="H212" i="7"/>
  <c r="L211" i="7"/>
  <c r="L86" i="12" s="1"/>
  <c r="K211" i="7"/>
  <c r="K86" i="12" s="1"/>
  <c r="I211" i="7"/>
  <c r="I86" i="12" s="1"/>
  <c r="H211" i="7"/>
  <c r="H86" i="12" s="1"/>
  <c r="L210" i="7"/>
  <c r="L85" i="12" s="1"/>
  <c r="K210" i="7"/>
  <c r="K85" i="12" s="1"/>
  <c r="I210" i="7"/>
  <c r="I85" i="12" s="1"/>
  <c r="H210" i="7"/>
  <c r="H85" i="12" s="1"/>
  <c r="L209" i="7"/>
  <c r="L84" i="12" s="1"/>
  <c r="K209" i="7"/>
  <c r="K84" i="12" s="1"/>
  <c r="I209" i="7"/>
  <c r="I84" i="12" s="1"/>
  <c r="H209" i="7"/>
  <c r="H84" i="12" s="1"/>
  <c r="L208" i="7"/>
  <c r="L83" i="12" s="1"/>
  <c r="K208" i="7"/>
  <c r="K83" i="12" s="1"/>
  <c r="I208" i="7"/>
  <c r="I83" i="12" s="1"/>
  <c r="H208" i="7"/>
  <c r="H83" i="12" s="1"/>
  <c r="L207" i="7"/>
  <c r="L82" i="12" s="1"/>
  <c r="K207" i="7"/>
  <c r="K82" i="12" s="1"/>
  <c r="I207" i="7"/>
  <c r="I82" i="12" s="1"/>
  <c r="H207" i="7"/>
  <c r="H82" i="12" s="1"/>
  <c r="L206" i="7"/>
  <c r="L81" i="12" s="1"/>
  <c r="K206" i="7"/>
  <c r="K81" i="12" s="1"/>
  <c r="I206" i="7"/>
  <c r="I81" i="12" s="1"/>
  <c r="H206" i="7"/>
  <c r="H81" i="12" s="1"/>
  <c r="L205" i="7"/>
  <c r="L80" i="12" s="1"/>
  <c r="K205" i="7"/>
  <c r="K80" i="12" s="1"/>
  <c r="I205" i="7"/>
  <c r="I80" i="12" s="1"/>
  <c r="H205" i="7"/>
  <c r="H80" i="12" s="1"/>
  <c r="L204" i="7"/>
  <c r="L79" i="12" s="1"/>
  <c r="K204" i="7"/>
  <c r="K79" i="12" s="1"/>
  <c r="I204" i="7"/>
  <c r="I79" i="12" s="1"/>
  <c r="H204" i="7"/>
  <c r="H79" i="12" s="1"/>
  <c r="L203" i="7"/>
  <c r="L78" i="12" s="1"/>
  <c r="K203" i="7"/>
  <c r="K78" i="12" s="1"/>
  <c r="I203" i="7"/>
  <c r="I78" i="12" s="1"/>
  <c r="H203" i="7"/>
  <c r="H78" i="12" s="1"/>
  <c r="L202" i="7"/>
  <c r="L77" i="12" s="1"/>
  <c r="K202" i="7"/>
  <c r="K77" i="12" s="1"/>
  <c r="I202" i="7"/>
  <c r="I77" i="12" s="1"/>
  <c r="H202" i="7"/>
  <c r="H77" i="12" s="1"/>
  <c r="L201" i="7"/>
  <c r="L76" i="12" s="1"/>
  <c r="K201" i="7"/>
  <c r="K76" i="12" s="1"/>
  <c r="I201" i="7"/>
  <c r="I76" i="12" s="1"/>
  <c r="H201" i="7"/>
  <c r="H76" i="12" s="1"/>
  <c r="L200" i="7"/>
  <c r="K200" i="7"/>
  <c r="I200" i="7"/>
  <c r="H200" i="7"/>
  <c r="L199" i="7"/>
  <c r="K199" i="7"/>
  <c r="I199" i="7"/>
  <c r="H199" i="7"/>
  <c r="L198" i="7"/>
  <c r="K198" i="7"/>
  <c r="I198" i="7"/>
  <c r="H198" i="7"/>
  <c r="L197" i="7"/>
  <c r="K197" i="7"/>
  <c r="I197" i="7"/>
  <c r="H197" i="7"/>
  <c r="L196" i="7"/>
  <c r="L75" i="12" s="1"/>
  <c r="K196" i="7"/>
  <c r="K75" i="12" s="1"/>
  <c r="I196" i="7"/>
  <c r="I75" i="12" s="1"/>
  <c r="H196" i="7"/>
  <c r="H75" i="12" s="1"/>
  <c r="L195" i="7"/>
  <c r="L74" i="12" s="1"/>
  <c r="K195" i="7"/>
  <c r="K74" i="12" s="1"/>
  <c r="I195" i="7"/>
  <c r="I74" i="12" s="1"/>
  <c r="H195" i="7"/>
  <c r="H74" i="12" s="1"/>
  <c r="L194" i="7"/>
  <c r="K194" i="7"/>
  <c r="I194" i="7"/>
  <c r="H194" i="7"/>
  <c r="L193" i="7"/>
  <c r="K193" i="7"/>
  <c r="I193" i="7"/>
  <c r="H193" i="7"/>
  <c r="L192" i="7"/>
  <c r="K192" i="7"/>
  <c r="I192" i="7"/>
  <c r="H192" i="7"/>
  <c r="L191" i="7"/>
  <c r="K191" i="7"/>
  <c r="I191" i="7"/>
  <c r="H191" i="7"/>
  <c r="L190" i="7"/>
  <c r="L73" i="12" s="1"/>
  <c r="K190" i="7"/>
  <c r="K73" i="12" s="1"/>
  <c r="I190" i="7"/>
  <c r="I73" i="12" s="1"/>
  <c r="H190" i="7"/>
  <c r="H73" i="12" s="1"/>
  <c r="L189" i="7"/>
  <c r="L72" i="12" s="1"/>
  <c r="K189" i="7"/>
  <c r="K72" i="12" s="1"/>
  <c r="I189" i="7"/>
  <c r="I72" i="12" s="1"/>
  <c r="H189" i="7"/>
  <c r="H72" i="12" s="1"/>
  <c r="L188" i="7"/>
  <c r="L71" i="12" s="1"/>
  <c r="K188" i="7"/>
  <c r="K71" i="12" s="1"/>
  <c r="I188" i="7"/>
  <c r="I71" i="12" s="1"/>
  <c r="H188" i="7"/>
  <c r="H71" i="12" s="1"/>
  <c r="L187" i="7"/>
  <c r="L70" i="12" s="1"/>
  <c r="K187" i="7"/>
  <c r="K70" i="12" s="1"/>
  <c r="I187" i="7"/>
  <c r="I70" i="12" s="1"/>
  <c r="H187" i="7"/>
  <c r="H70" i="12" s="1"/>
  <c r="L186" i="7"/>
  <c r="L69" i="12" s="1"/>
  <c r="K186" i="7"/>
  <c r="K69" i="12" s="1"/>
  <c r="I186" i="7"/>
  <c r="I69" i="12" s="1"/>
  <c r="H186" i="7"/>
  <c r="H69" i="12" s="1"/>
  <c r="L185" i="7"/>
  <c r="K185" i="7"/>
  <c r="I185" i="7"/>
  <c r="H185" i="7"/>
  <c r="L184" i="7"/>
  <c r="K184" i="7"/>
  <c r="I184" i="7"/>
  <c r="H184" i="7"/>
  <c r="L183" i="7"/>
  <c r="L68" i="12" s="1"/>
  <c r="K183" i="7"/>
  <c r="K68" i="12" s="1"/>
  <c r="I183" i="7"/>
  <c r="I68" i="12" s="1"/>
  <c r="H183" i="7"/>
  <c r="H68" i="12" s="1"/>
  <c r="L182" i="7"/>
  <c r="L67" i="12" s="1"/>
  <c r="K182" i="7"/>
  <c r="K67" i="12" s="1"/>
  <c r="I182" i="7"/>
  <c r="I67" i="12" s="1"/>
  <c r="H182" i="7"/>
  <c r="H67" i="12" s="1"/>
  <c r="L181" i="7"/>
  <c r="L66" i="12" s="1"/>
  <c r="K181" i="7"/>
  <c r="K66" i="12" s="1"/>
  <c r="I181" i="7"/>
  <c r="I66" i="12" s="1"/>
  <c r="H181" i="7"/>
  <c r="H66" i="12" s="1"/>
  <c r="L180" i="7"/>
  <c r="K180" i="7"/>
  <c r="I180" i="7"/>
  <c r="H180" i="7"/>
  <c r="L179" i="7"/>
  <c r="K179" i="7"/>
  <c r="I179" i="7"/>
  <c r="H179" i="7"/>
  <c r="L178" i="7"/>
  <c r="L65" i="12" s="1"/>
  <c r="K178" i="7"/>
  <c r="K65" i="12" s="1"/>
  <c r="I178" i="7"/>
  <c r="I65" i="12" s="1"/>
  <c r="H178" i="7"/>
  <c r="H65" i="12" s="1"/>
  <c r="L177" i="7"/>
  <c r="L64" i="12" s="1"/>
  <c r="K177" i="7"/>
  <c r="K64" i="12" s="1"/>
  <c r="I177" i="7"/>
  <c r="I64" i="12" s="1"/>
  <c r="H177" i="7"/>
  <c r="H64" i="12" s="1"/>
  <c r="L176" i="7"/>
  <c r="L63" i="12" s="1"/>
  <c r="K176" i="7"/>
  <c r="K63" i="12" s="1"/>
  <c r="I176" i="7"/>
  <c r="I63" i="12" s="1"/>
  <c r="H176" i="7"/>
  <c r="H63" i="12" s="1"/>
  <c r="L175" i="7"/>
  <c r="K175" i="7"/>
  <c r="I175" i="7"/>
  <c r="H175" i="7"/>
  <c r="L174" i="7"/>
  <c r="K174" i="7"/>
  <c r="I174" i="7"/>
  <c r="H174" i="7"/>
  <c r="L173" i="7"/>
  <c r="K173" i="7"/>
  <c r="I173" i="7"/>
  <c r="H173" i="7"/>
  <c r="L172" i="7"/>
  <c r="K172" i="7"/>
  <c r="I172" i="7"/>
  <c r="H172" i="7"/>
  <c r="L171" i="7"/>
  <c r="K171" i="7"/>
  <c r="I171" i="7"/>
  <c r="H171" i="7"/>
  <c r="L170" i="7"/>
  <c r="K170" i="7"/>
  <c r="I170" i="7"/>
  <c r="H170" i="7"/>
  <c r="L169" i="7"/>
  <c r="K169" i="7"/>
  <c r="I169" i="7"/>
  <c r="H169" i="7"/>
  <c r="L168" i="7"/>
  <c r="L62" i="12" s="1"/>
  <c r="K168" i="7"/>
  <c r="K62" i="12" s="1"/>
  <c r="I168" i="7"/>
  <c r="I62" i="12" s="1"/>
  <c r="H168" i="7"/>
  <c r="H62" i="12" s="1"/>
  <c r="L167" i="7"/>
  <c r="L61" i="12" s="1"/>
  <c r="K167" i="7"/>
  <c r="K61" i="12" s="1"/>
  <c r="I167" i="7"/>
  <c r="I61" i="12" s="1"/>
  <c r="H167" i="7"/>
  <c r="H61" i="12" s="1"/>
  <c r="L166" i="7"/>
  <c r="L60" i="12" s="1"/>
  <c r="K166" i="7"/>
  <c r="K60" i="12" s="1"/>
  <c r="I166" i="7"/>
  <c r="I60" i="12" s="1"/>
  <c r="H166" i="7"/>
  <c r="H60" i="12" s="1"/>
  <c r="L165" i="7"/>
  <c r="L59" i="12" s="1"/>
  <c r="K165" i="7"/>
  <c r="K59" i="12" s="1"/>
  <c r="I165" i="7"/>
  <c r="I59" i="12" s="1"/>
  <c r="H165" i="7"/>
  <c r="H59" i="12" s="1"/>
  <c r="L164" i="7"/>
  <c r="L58" i="12" s="1"/>
  <c r="K164" i="7"/>
  <c r="K58" i="12" s="1"/>
  <c r="I164" i="7"/>
  <c r="I58" i="12" s="1"/>
  <c r="H164" i="7"/>
  <c r="H58" i="12" s="1"/>
  <c r="L163" i="7"/>
  <c r="L57" i="12" s="1"/>
  <c r="K163" i="7"/>
  <c r="K57" i="12" s="1"/>
  <c r="I163" i="7"/>
  <c r="I57" i="12" s="1"/>
  <c r="H163" i="7"/>
  <c r="H57" i="12" s="1"/>
  <c r="L162" i="7"/>
  <c r="L56" i="12" s="1"/>
  <c r="K162" i="7"/>
  <c r="K56" i="12" s="1"/>
  <c r="I162" i="7"/>
  <c r="I56" i="12" s="1"/>
  <c r="H162" i="7"/>
  <c r="H56" i="12" s="1"/>
  <c r="L161" i="7"/>
  <c r="K161" i="7"/>
  <c r="I161" i="7"/>
  <c r="H161" i="7"/>
  <c r="L160" i="7"/>
  <c r="K160" i="7"/>
  <c r="I160" i="7"/>
  <c r="H160" i="7"/>
  <c r="L159" i="7"/>
  <c r="K159" i="7"/>
  <c r="I159" i="7"/>
  <c r="H159" i="7"/>
  <c r="L158" i="7"/>
  <c r="K158" i="7"/>
  <c r="I158" i="7"/>
  <c r="H158" i="7"/>
  <c r="L157" i="7"/>
  <c r="L55" i="12" s="1"/>
  <c r="K157" i="7"/>
  <c r="K55" i="12" s="1"/>
  <c r="I157" i="7"/>
  <c r="I55" i="12" s="1"/>
  <c r="H157" i="7"/>
  <c r="H55" i="12" s="1"/>
  <c r="L156" i="7"/>
  <c r="L54" i="12" s="1"/>
  <c r="K156" i="7"/>
  <c r="K54" i="12" s="1"/>
  <c r="I156" i="7"/>
  <c r="I54" i="12" s="1"/>
  <c r="H156" i="7"/>
  <c r="H54" i="12" s="1"/>
  <c r="L155" i="7"/>
  <c r="L53" i="12" s="1"/>
  <c r="K155" i="7"/>
  <c r="K53" i="12" s="1"/>
  <c r="I155" i="7"/>
  <c r="I53" i="12" s="1"/>
  <c r="H155" i="7"/>
  <c r="H53" i="12" s="1"/>
  <c r="L154" i="7"/>
  <c r="K154" i="7"/>
  <c r="I154" i="7"/>
  <c r="H154" i="7"/>
  <c r="L153" i="7"/>
  <c r="K153" i="7"/>
  <c r="I153" i="7"/>
  <c r="H153" i="7"/>
  <c r="L152" i="7"/>
  <c r="K152" i="7"/>
  <c r="I152" i="7"/>
  <c r="H152" i="7"/>
  <c r="L151" i="7"/>
  <c r="L52" i="12" s="1"/>
  <c r="K151" i="7"/>
  <c r="K52" i="12" s="1"/>
  <c r="I151" i="7"/>
  <c r="I52" i="12" s="1"/>
  <c r="H151" i="7"/>
  <c r="H52" i="12" s="1"/>
  <c r="L150" i="7"/>
  <c r="K150" i="7"/>
  <c r="I150" i="7"/>
  <c r="H150" i="7"/>
  <c r="L149" i="7"/>
  <c r="K149" i="7"/>
  <c r="I149" i="7"/>
  <c r="H149" i="7"/>
  <c r="L148" i="7"/>
  <c r="L51" i="12" s="1"/>
  <c r="K148" i="7"/>
  <c r="K51" i="12" s="1"/>
  <c r="I148" i="7"/>
  <c r="I51" i="12" s="1"/>
  <c r="H148" i="7"/>
  <c r="H51" i="12" s="1"/>
  <c r="L147" i="7"/>
  <c r="L50" i="12" s="1"/>
  <c r="K147" i="7"/>
  <c r="K50" i="12" s="1"/>
  <c r="I147" i="7"/>
  <c r="I50" i="12" s="1"/>
  <c r="H147" i="7"/>
  <c r="H50" i="12" s="1"/>
  <c r="L146" i="7"/>
  <c r="K146" i="7"/>
  <c r="I146" i="7"/>
  <c r="H146" i="7"/>
  <c r="L145" i="7"/>
  <c r="K145" i="7"/>
  <c r="I145" i="7"/>
  <c r="H145" i="7"/>
  <c r="L144" i="7"/>
  <c r="L49" i="12" s="1"/>
  <c r="K144" i="7"/>
  <c r="K49" i="12" s="1"/>
  <c r="I144" i="7"/>
  <c r="I49" i="12" s="1"/>
  <c r="H144" i="7"/>
  <c r="H49" i="12" s="1"/>
  <c r="L143" i="7"/>
  <c r="L48" i="12" s="1"/>
  <c r="K143" i="7"/>
  <c r="K48" i="12" s="1"/>
  <c r="I143" i="7"/>
  <c r="I48" i="12" s="1"/>
  <c r="H143" i="7"/>
  <c r="H48" i="12" s="1"/>
  <c r="L142" i="7"/>
  <c r="K142" i="7"/>
  <c r="I142" i="7"/>
  <c r="H142" i="7"/>
  <c r="L141" i="7"/>
  <c r="K141" i="7"/>
  <c r="I141" i="7"/>
  <c r="H141" i="7"/>
  <c r="L140" i="7"/>
  <c r="L47" i="12" s="1"/>
  <c r="K140" i="7"/>
  <c r="K47" i="12" s="1"/>
  <c r="I140" i="7"/>
  <c r="I47" i="12" s="1"/>
  <c r="H140" i="7"/>
  <c r="H47" i="12" s="1"/>
  <c r="L139" i="7"/>
  <c r="L46" i="12" s="1"/>
  <c r="K139" i="7"/>
  <c r="K46" i="12" s="1"/>
  <c r="I139" i="7"/>
  <c r="I46" i="12" s="1"/>
  <c r="H139" i="7"/>
  <c r="H46" i="12" s="1"/>
  <c r="L138" i="7"/>
  <c r="K138" i="7"/>
  <c r="I138" i="7"/>
  <c r="H138" i="7"/>
  <c r="L137" i="7"/>
  <c r="K137" i="7"/>
  <c r="I137" i="7"/>
  <c r="H137" i="7"/>
  <c r="L136" i="7"/>
  <c r="L45" i="12" s="1"/>
  <c r="K136" i="7"/>
  <c r="K45" i="12" s="1"/>
  <c r="I136" i="7"/>
  <c r="I45" i="12" s="1"/>
  <c r="H136" i="7"/>
  <c r="H45" i="12" s="1"/>
  <c r="L135" i="7"/>
  <c r="L44" i="12" s="1"/>
  <c r="K135" i="7"/>
  <c r="K44" i="12" s="1"/>
  <c r="I135" i="7"/>
  <c r="I44" i="12" s="1"/>
  <c r="H135" i="7"/>
  <c r="H44" i="12" s="1"/>
  <c r="L134" i="7"/>
  <c r="K134" i="7"/>
  <c r="I134" i="7"/>
  <c r="H134" i="7"/>
  <c r="L133" i="7"/>
  <c r="K133" i="7"/>
  <c r="I133" i="7"/>
  <c r="H133" i="7"/>
  <c r="L132" i="7"/>
  <c r="K132" i="7"/>
  <c r="I132" i="7"/>
  <c r="H132" i="7"/>
  <c r="L131" i="7"/>
  <c r="K131" i="7"/>
  <c r="I131" i="7"/>
  <c r="H131" i="7"/>
  <c r="L130" i="7"/>
  <c r="K130" i="7"/>
  <c r="I130" i="7"/>
  <c r="H130" i="7"/>
  <c r="L129" i="7"/>
  <c r="K129" i="7"/>
  <c r="I129" i="7"/>
  <c r="H129" i="7"/>
  <c r="L128" i="7"/>
  <c r="K128" i="7"/>
  <c r="I128" i="7"/>
  <c r="H128" i="7"/>
  <c r="L127" i="7"/>
  <c r="K127" i="7"/>
  <c r="I127" i="7"/>
  <c r="H127" i="7"/>
  <c r="L126" i="7"/>
  <c r="K126" i="7"/>
  <c r="I126" i="7"/>
  <c r="H126" i="7"/>
  <c r="L125" i="7"/>
  <c r="K125" i="7"/>
  <c r="I125" i="7"/>
  <c r="H125" i="7"/>
  <c r="L124" i="7"/>
  <c r="K124" i="7"/>
  <c r="I124" i="7"/>
  <c r="H124" i="7"/>
  <c r="L123" i="7"/>
  <c r="K123" i="7"/>
  <c r="I123" i="7"/>
  <c r="H123" i="7"/>
  <c r="L122" i="7"/>
  <c r="K122" i="7"/>
  <c r="I122" i="7"/>
  <c r="H122" i="7"/>
  <c r="L121" i="7"/>
  <c r="K121" i="7"/>
  <c r="I121" i="7"/>
  <c r="H121" i="7"/>
  <c r="L120" i="7"/>
  <c r="K120" i="7"/>
  <c r="I120" i="7"/>
  <c r="H120" i="7"/>
  <c r="L119" i="7"/>
  <c r="L43" i="12" s="1"/>
  <c r="K119" i="7"/>
  <c r="K43" i="12" s="1"/>
  <c r="I119" i="7"/>
  <c r="I43" i="12" s="1"/>
  <c r="H119" i="7"/>
  <c r="H43" i="12" s="1"/>
  <c r="L118" i="7"/>
  <c r="K118" i="7"/>
  <c r="I118" i="7"/>
  <c r="H118" i="7"/>
  <c r="L117" i="7"/>
  <c r="K117" i="7"/>
  <c r="I117" i="7"/>
  <c r="H117" i="7"/>
  <c r="L116" i="7"/>
  <c r="K116" i="7"/>
  <c r="I116" i="7"/>
  <c r="H116" i="7"/>
  <c r="L115" i="7"/>
  <c r="K115" i="7"/>
  <c r="I115" i="7"/>
  <c r="H115" i="7"/>
  <c r="L114" i="7"/>
  <c r="K114" i="7"/>
  <c r="I114" i="7"/>
  <c r="H114" i="7"/>
  <c r="L113" i="7"/>
  <c r="K113" i="7"/>
  <c r="I113" i="7"/>
  <c r="H113" i="7"/>
  <c r="L112" i="7"/>
  <c r="L42" i="12" s="1"/>
  <c r="K112" i="7"/>
  <c r="K42" i="12" s="1"/>
  <c r="I112" i="7"/>
  <c r="I42" i="12" s="1"/>
  <c r="H112" i="7"/>
  <c r="H42" i="12" s="1"/>
  <c r="L111" i="7"/>
  <c r="L41" i="12" s="1"/>
  <c r="K111" i="7"/>
  <c r="K41" i="12" s="1"/>
  <c r="I111" i="7"/>
  <c r="I41" i="12" s="1"/>
  <c r="H111" i="7"/>
  <c r="H41" i="12" s="1"/>
  <c r="L110" i="7"/>
  <c r="L40" i="12" s="1"/>
  <c r="K110" i="7"/>
  <c r="K40" i="12" s="1"/>
  <c r="I110" i="7"/>
  <c r="I40" i="12" s="1"/>
  <c r="H110" i="7"/>
  <c r="H40" i="12" s="1"/>
  <c r="L109" i="7"/>
  <c r="L39" i="12" s="1"/>
  <c r="K109" i="7"/>
  <c r="K39" i="12" s="1"/>
  <c r="I109" i="7"/>
  <c r="I39" i="12" s="1"/>
  <c r="H109" i="7"/>
  <c r="H39" i="12" s="1"/>
  <c r="L108" i="7"/>
  <c r="L38" i="12" s="1"/>
  <c r="K108" i="7"/>
  <c r="K38" i="12" s="1"/>
  <c r="I108" i="7"/>
  <c r="I38" i="12" s="1"/>
  <c r="H108" i="7"/>
  <c r="H38" i="12" s="1"/>
  <c r="L107" i="7"/>
  <c r="K107" i="7"/>
  <c r="I107" i="7"/>
  <c r="H107" i="7"/>
  <c r="L106" i="7"/>
  <c r="K106" i="7"/>
  <c r="I106" i="7"/>
  <c r="H106" i="7"/>
  <c r="L105" i="7"/>
  <c r="K105" i="7"/>
  <c r="I105" i="7"/>
  <c r="H105" i="7"/>
  <c r="L104" i="7"/>
  <c r="L37" i="12" s="1"/>
  <c r="K104" i="7"/>
  <c r="K37" i="12" s="1"/>
  <c r="I104" i="7"/>
  <c r="I37" i="12" s="1"/>
  <c r="H104" i="7"/>
  <c r="H37" i="12" s="1"/>
  <c r="L103" i="7"/>
  <c r="K103" i="7"/>
  <c r="I103" i="7"/>
  <c r="H103" i="7"/>
  <c r="L102" i="7"/>
  <c r="K102" i="7"/>
  <c r="I102" i="7"/>
  <c r="H102" i="7"/>
  <c r="L101" i="7"/>
  <c r="K101" i="7"/>
  <c r="I101" i="7"/>
  <c r="H101" i="7"/>
  <c r="L100" i="7"/>
  <c r="K100" i="7"/>
  <c r="I100" i="7"/>
  <c r="H100" i="7"/>
  <c r="L99" i="7"/>
  <c r="K99" i="7"/>
  <c r="I99" i="7"/>
  <c r="H99" i="7"/>
  <c r="L98" i="7"/>
  <c r="K98" i="7"/>
  <c r="I98" i="7"/>
  <c r="H98" i="7"/>
  <c r="L97" i="7"/>
  <c r="K97" i="7"/>
  <c r="I97" i="7"/>
  <c r="H97" i="7"/>
  <c r="L96" i="7"/>
  <c r="K96" i="7"/>
  <c r="I96" i="7"/>
  <c r="H96" i="7"/>
  <c r="L95" i="7"/>
  <c r="L36" i="12" s="1"/>
  <c r="K95" i="7"/>
  <c r="K36" i="12" s="1"/>
  <c r="I95" i="7"/>
  <c r="I36" i="12" s="1"/>
  <c r="H95" i="7"/>
  <c r="H36" i="12" s="1"/>
  <c r="L94" i="7"/>
  <c r="K94" i="7"/>
  <c r="I94" i="7"/>
  <c r="H94" i="7"/>
  <c r="L93" i="7"/>
  <c r="L35" i="12" s="1"/>
  <c r="K93" i="7"/>
  <c r="K35" i="12" s="1"/>
  <c r="I93" i="7"/>
  <c r="I35" i="12" s="1"/>
  <c r="H93" i="7"/>
  <c r="H35" i="12" s="1"/>
  <c r="L89" i="7"/>
  <c r="K89" i="7"/>
  <c r="I89" i="7"/>
  <c r="L88" i="7"/>
  <c r="K88" i="7"/>
  <c r="I88" i="7"/>
  <c r="H88" i="7"/>
  <c r="L87" i="7"/>
  <c r="K87" i="7"/>
  <c r="I87" i="7"/>
  <c r="L86" i="7"/>
  <c r="K86" i="7"/>
  <c r="I86" i="7"/>
  <c r="H86" i="7"/>
  <c r="L85" i="7"/>
  <c r="K85" i="7"/>
  <c r="I85" i="7"/>
  <c r="H85" i="7"/>
  <c r="L84" i="7"/>
  <c r="K84" i="7"/>
  <c r="I84" i="7"/>
  <c r="H84" i="7"/>
  <c r="L83" i="7"/>
  <c r="K83" i="7"/>
  <c r="I83" i="7"/>
  <c r="H83" i="7"/>
  <c r="L82" i="7"/>
  <c r="K82" i="7"/>
  <c r="I82" i="7"/>
  <c r="H82" i="7"/>
  <c r="L81" i="7"/>
  <c r="K81" i="7"/>
  <c r="I81" i="7"/>
  <c r="H81" i="7"/>
  <c r="L80" i="7"/>
  <c r="K80" i="7"/>
  <c r="I80" i="7"/>
  <c r="H80" i="7"/>
  <c r="L79" i="7"/>
  <c r="L34" i="12" s="1"/>
  <c r="K79" i="7"/>
  <c r="K34" i="12" s="1"/>
  <c r="I79" i="7"/>
  <c r="I34" i="12" s="1"/>
  <c r="H79" i="7"/>
  <c r="H34" i="12" s="1"/>
  <c r="L78" i="7"/>
  <c r="K78" i="7"/>
  <c r="I78" i="7"/>
  <c r="H78" i="7"/>
  <c r="L77" i="7"/>
  <c r="K77" i="7"/>
  <c r="I77" i="7"/>
  <c r="H77" i="7"/>
  <c r="L76" i="7"/>
  <c r="K76" i="7"/>
  <c r="I76" i="7"/>
  <c r="H76" i="7"/>
  <c r="L75" i="7"/>
  <c r="K75" i="7"/>
  <c r="I75" i="7"/>
  <c r="H75" i="7"/>
  <c r="L74" i="7"/>
  <c r="K74" i="7"/>
  <c r="I74" i="7"/>
  <c r="H74" i="7"/>
  <c r="L73" i="7"/>
  <c r="K73" i="7"/>
  <c r="I73" i="7"/>
  <c r="H73" i="7"/>
  <c r="L72" i="7"/>
  <c r="L33" i="12" s="1"/>
  <c r="K72" i="7"/>
  <c r="K33" i="12" s="1"/>
  <c r="I72" i="7"/>
  <c r="I33" i="12" s="1"/>
  <c r="H72" i="7"/>
  <c r="H33" i="12" s="1"/>
  <c r="L70" i="7"/>
  <c r="K70" i="7"/>
  <c r="I70" i="7"/>
  <c r="H70" i="7"/>
  <c r="L69" i="7"/>
  <c r="L32" i="12" s="1"/>
  <c r="K69" i="7"/>
  <c r="K32" i="12" s="1"/>
  <c r="I69" i="7"/>
  <c r="I32" i="12" s="1"/>
  <c r="H69" i="7"/>
  <c r="H32" i="12" s="1"/>
  <c r="L68" i="7"/>
  <c r="L31" i="12" s="1"/>
  <c r="K68" i="7"/>
  <c r="K31" i="12" s="1"/>
  <c r="H68" i="7"/>
  <c r="H31" i="12" s="1"/>
  <c r="L67" i="7"/>
  <c r="L30" i="12" s="1"/>
  <c r="K67" i="7"/>
  <c r="K30" i="12" s="1"/>
  <c r="I67" i="7"/>
  <c r="I30" i="12" s="1"/>
  <c r="H67" i="7"/>
  <c r="H30" i="12" s="1"/>
  <c r="L66" i="7"/>
  <c r="K66" i="7"/>
  <c r="I66" i="7"/>
  <c r="H66" i="7"/>
  <c r="L65" i="7"/>
  <c r="K65" i="7"/>
  <c r="I65" i="7"/>
  <c r="H65" i="7"/>
  <c r="L64" i="7"/>
  <c r="K64" i="7"/>
  <c r="I64" i="7"/>
  <c r="H64" i="7"/>
  <c r="L63" i="7"/>
  <c r="K63" i="7"/>
  <c r="I63" i="7"/>
  <c r="H63" i="7"/>
  <c r="L62" i="7"/>
  <c r="K62" i="7"/>
  <c r="I62" i="7"/>
  <c r="H62" i="7"/>
  <c r="L61" i="7"/>
  <c r="K61" i="7"/>
  <c r="I61" i="7"/>
  <c r="H61" i="7"/>
  <c r="L60" i="7"/>
  <c r="K60" i="7"/>
  <c r="I60" i="7"/>
  <c r="H60" i="7"/>
  <c r="L59" i="7"/>
  <c r="K59" i="7"/>
  <c r="I59" i="7"/>
  <c r="H59" i="7"/>
  <c r="L58" i="7"/>
  <c r="L29" i="12" s="1"/>
  <c r="K58" i="7"/>
  <c r="K29" i="12" s="1"/>
  <c r="I58" i="7"/>
  <c r="I29" i="12" s="1"/>
  <c r="H58" i="7"/>
  <c r="H29" i="12" s="1"/>
  <c r="L57" i="7"/>
  <c r="K57" i="7"/>
  <c r="I57" i="7"/>
  <c r="H57" i="7"/>
  <c r="L56" i="7"/>
  <c r="K56" i="7"/>
  <c r="I56" i="7"/>
  <c r="H56" i="7"/>
  <c r="L55" i="7"/>
  <c r="K55" i="7"/>
  <c r="I55" i="7"/>
  <c r="H55" i="7"/>
  <c r="L54" i="7"/>
  <c r="K54" i="7"/>
  <c r="I54" i="7"/>
  <c r="H54" i="7"/>
  <c r="L53" i="7"/>
  <c r="L28" i="12" s="1"/>
  <c r="K53" i="7"/>
  <c r="K28" i="12" s="1"/>
  <c r="I53" i="7"/>
  <c r="I28" i="12" s="1"/>
  <c r="H53" i="7"/>
  <c r="H28" i="12" s="1"/>
  <c r="L52" i="7"/>
  <c r="K52" i="7"/>
  <c r="I52" i="7"/>
  <c r="H52" i="7"/>
  <c r="L51" i="7"/>
  <c r="K51" i="7"/>
  <c r="I51" i="7"/>
  <c r="H51" i="7"/>
  <c r="L50" i="7"/>
  <c r="K50" i="7"/>
  <c r="I50" i="7"/>
  <c r="H50" i="7"/>
  <c r="L49" i="7"/>
  <c r="K49" i="7"/>
  <c r="I49" i="7"/>
  <c r="H49" i="7"/>
  <c r="L48" i="7"/>
  <c r="K48" i="7"/>
  <c r="I48" i="7"/>
  <c r="H48" i="7"/>
  <c r="L47" i="7"/>
  <c r="K47" i="7"/>
  <c r="I47" i="7"/>
  <c r="H47" i="7"/>
  <c r="L46" i="7"/>
  <c r="L27" i="12" s="1"/>
  <c r="K46" i="7"/>
  <c r="K27" i="12" s="1"/>
  <c r="I46" i="7"/>
  <c r="I27" i="12" s="1"/>
  <c r="H46" i="7"/>
  <c r="H27" i="12" s="1"/>
  <c r="L45" i="7"/>
  <c r="K45" i="7"/>
  <c r="I45" i="7"/>
  <c r="H45" i="7"/>
  <c r="L44" i="7"/>
  <c r="K44" i="7"/>
  <c r="I44" i="7"/>
  <c r="H44" i="7"/>
  <c r="L43" i="7"/>
  <c r="K43" i="7"/>
  <c r="I43" i="7"/>
  <c r="H43" i="7"/>
  <c r="L42" i="7"/>
  <c r="K42" i="7"/>
  <c r="I42" i="7"/>
  <c r="H42" i="7"/>
  <c r="L41" i="7"/>
  <c r="L26" i="12" s="1"/>
  <c r="K41" i="7"/>
  <c r="K26" i="12" s="1"/>
  <c r="I41" i="7"/>
  <c r="I26" i="12" s="1"/>
  <c r="H41" i="7"/>
  <c r="H26" i="12" s="1"/>
  <c r="L40" i="7"/>
  <c r="L25" i="12" s="1"/>
  <c r="K40" i="7"/>
  <c r="K25" i="12" s="1"/>
  <c r="I40" i="7"/>
  <c r="I25" i="12" s="1"/>
  <c r="H40" i="7"/>
  <c r="H25" i="12" s="1"/>
  <c r="L39" i="7"/>
  <c r="L24" i="12" s="1"/>
  <c r="K39" i="7"/>
  <c r="K24" i="12" s="1"/>
  <c r="I39" i="7"/>
  <c r="I24" i="12" s="1"/>
  <c r="H39" i="7"/>
  <c r="H24" i="12" s="1"/>
  <c r="L38" i="7"/>
  <c r="L23" i="12" s="1"/>
  <c r="K38" i="7"/>
  <c r="K23" i="12" s="1"/>
  <c r="I38" i="7"/>
  <c r="I23" i="12" s="1"/>
  <c r="H38" i="7"/>
  <c r="H23" i="12" s="1"/>
  <c r="L37" i="7"/>
  <c r="K37" i="7"/>
  <c r="I37" i="7"/>
  <c r="H37" i="7"/>
  <c r="L36" i="7"/>
  <c r="K36" i="7"/>
  <c r="I36" i="7"/>
  <c r="H36" i="7"/>
  <c r="L35" i="7"/>
  <c r="L22" i="12" s="1"/>
  <c r="K35" i="7"/>
  <c r="K22" i="12" s="1"/>
  <c r="I35" i="7"/>
  <c r="I22" i="12" s="1"/>
  <c r="H35" i="7"/>
  <c r="H22" i="12" s="1"/>
  <c r="L34" i="7"/>
  <c r="L21" i="12" s="1"/>
  <c r="K34" i="7"/>
  <c r="K21" i="12" s="1"/>
  <c r="I34" i="7"/>
  <c r="I21" i="12" s="1"/>
  <c r="H34" i="7"/>
  <c r="H21" i="12" s="1"/>
  <c r="L33" i="7"/>
  <c r="L20" i="12" s="1"/>
  <c r="K33" i="7"/>
  <c r="K20" i="12" s="1"/>
  <c r="I33" i="7"/>
  <c r="I20" i="12" s="1"/>
  <c r="H33" i="7"/>
  <c r="H20" i="12" s="1"/>
  <c r="L32" i="7"/>
  <c r="L19" i="12" s="1"/>
  <c r="K32" i="7"/>
  <c r="K19" i="12" s="1"/>
  <c r="I32" i="7"/>
  <c r="I19" i="12" s="1"/>
  <c r="H32" i="7"/>
  <c r="H19" i="12" s="1"/>
  <c r="L31" i="7"/>
  <c r="L18" i="12" s="1"/>
  <c r="K31" i="7"/>
  <c r="K18" i="12" s="1"/>
  <c r="I31" i="7"/>
  <c r="I18" i="12" s="1"/>
  <c r="H31" i="7"/>
  <c r="H18" i="12" s="1"/>
  <c r="L30" i="7"/>
  <c r="L17" i="12" s="1"/>
  <c r="K30" i="7"/>
  <c r="K17" i="12" s="1"/>
  <c r="I30" i="7"/>
  <c r="I17" i="12" s="1"/>
  <c r="H30" i="7"/>
  <c r="H17" i="12" s="1"/>
  <c r="L29" i="7"/>
  <c r="L16" i="12" s="1"/>
  <c r="K29" i="7"/>
  <c r="K16" i="12" s="1"/>
  <c r="I29" i="7"/>
  <c r="I16" i="12" s="1"/>
  <c r="H29" i="7"/>
  <c r="H16" i="12" s="1"/>
  <c r="L28" i="7"/>
  <c r="L15" i="12" s="1"/>
  <c r="K28" i="7"/>
  <c r="K15" i="12" s="1"/>
  <c r="I28" i="7"/>
  <c r="I15" i="12" s="1"/>
  <c r="H28" i="7"/>
  <c r="H15" i="12" s="1"/>
  <c r="L27" i="7"/>
  <c r="L14" i="12" s="1"/>
  <c r="K27" i="7"/>
  <c r="K14" i="12" s="1"/>
  <c r="I27" i="7"/>
  <c r="I14" i="12" s="1"/>
  <c r="H27" i="7"/>
  <c r="H14" i="12" s="1"/>
  <c r="L26" i="7"/>
  <c r="L13" i="12" s="1"/>
  <c r="K26" i="7"/>
  <c r="K13" i="12" s="1"/>
  <c r="I26" i="7"/>
  <c r="I13" i="12" s="1"/>
  <c r="H26" i="7"/>
  <c r="H13" i="12" s="1"/>
  <c r="L25" i="7"/>
  <c r="L12" i="12" s="1"/>
  <c r="K25" i="7"/>
  <c r="K12" i="12" s="1"/>
  <c r="I25" i="7"/>
  <c r="I12" i="12" s="1"/>
  <c r="H25" i="7"/>
  <c r="H12" i="12" s="1"/>
  <c r="L24" i="7"/>
  <c r="K24" i="7"/>
  <c r="I24" i="7"/>
  <c r="H24" i="7"/>
  <c r="L23" i="7"/>
  <c r="K23" i="7"/>
  <c r="I23" i="7"/>
  <c r="H23" i="7"/>
  <c r="L22" i="7"/>
  <c r="K22" i="7"/>
  <c r="I22" i="7"/>
  <c r="H22" i="7"/>
  <c r="L21" i="7"/>
  <c r="K21" i="7"/>
  <c r="I21" i="7"/>
  <c r="H21" i="7"/>
  <c r="L20" i="7"/>
  <c r="K20" i="7"/>
  <c r="I20" i="7"/>
  <c r="H20" i="7"/>
  <c r="L19" i="7"/>
  <c r="K19" i="7"/>
  <c r="I19" i="7"/>
  <c r="H19" i="7"/>
  <c r="L18" i="7"/>
  <c r="K18" i="7"/>
  <c r="I18" i="7"/>
  <c r="H18" i="7"/>
  <c r="L17" i="7"/>
  <c r="K17" i="7"/>
  <c r="I17" i="7"/>
  <c r="H17" i="7"/>
  <c r="L16" i="7"/>
  <c r="K16" i="7"/>
  <c r="I16" i="7"/>
  <c r="H16" i="7"/>
  <c r="L15" i="7"/>
  <c r="K15" i="7"/>
  <c r="I15" i="7"/>
  <c r="H15" i="7"/>
  <c r="L14" i="7"/>
  <c r="K14" i="7"/>
  <c r="I14" i="7"/>
  <c r="H14" i="7"/>
  <c r="L13" i="7"/>
  <c r="K13" i="7"/>
  <c r="I13" i="7"/>
  <c r="H13" i="7"/>
  <c r="L12" i="7"/>
  <c r="L11" i="12" s="1"/>
  <c r="K12" i="7"/>
  <c r="K11" i="12" s="1"/>
  <c r="I12" i="7"/>
  <c r="I11" i="12" s="1"/>
  <c r="H12" i="7"/>
  <c r="H11" i="12" s="1"/>
  <c r="L11" i="7"/>
  <c r="K11" i="7"/>
  <c r="I11" i="7"/>
  <c r="H11" i="7"/>
  <c r="L10" i="7"/>
  <c r="L10" i="12" s="1"/>
  <c r="K10" i="7"/>
  <c r="K10" i="12" s="1"/>
  <c r="I10" i="7"/>
  <c r="I10" i="12" s="1"/>
  <c r="H10" i="7"/>
  <c r="H10" i="12" s="1"/>
  <c r="L9" i="7"/>
  <c r="L9" i="12" s="1"/>
  <c r="K9" i="7"/>
  <c r="K9" i="12" s="1"/>
  <c r="I9" i="7"/>
  <c r="I9" i="12" s="1"/>
  <c r="H9" i="7"/>
  <c r="H9" i="12" s="1"/>
  <c r="L8" i="7"/>
  <c r="L8" i="12" s="1"/>
  <c r="K8" i="7"/>
  <c r="K8" i="12" s="1"/>
  <c r="I8" i="7"/>
  <c r="I8" i="12" s="1"/>
  <c r="H8" i="7"/>
  <c r="H8" i="12" s="1"/>
  <c r="L7" i="7"/>
  <c r="L7" i="12" s="1"/>
  <c r="K7" i="7"/>
  <c r="K7" i="12" s="1"/>
  <c r="I7" i="7"/>
  <c r="I7" i="12" s="1"/>
  <c r="H7" i="7"/>
  <c r="H7" i="12" s="1"/>
  <c r="L223" i="8"/>
  <c r="K223" i="8"/>
  <c r="I223" i="8"/>
  <c r="H223" i="8"/>
  <c r="L222" i="8"/>
  <c r="K222" i="8"/>
  <c r="I222" i="8"/>
  <c r="H222" i="8"/>
  <c r="L221" i="8"/>
  <c r="K221" i="8"/>
  <c r="I221" i="8"/>
  <c r="H221" i="8"/>
  <c r="L220" i="8"/>
  <c r="K220" i="8"/>
  <c r="I220" i="8"/>
  <c r="H220" i="8"/>
  <c r="L219" i="8"/>
  <c r="K219" i="8"/>
  <c r="I219" i="8"/>
  <c r="H219" i="8"/>
  <c r="L218" i="8"/>
  <c r="K218" i="8"/>
  <c r="I218" i="8"/>
  <c r="H218" i="8"/>
  <c r="L217" i="8"/>
  <c r="K217" i="8"/>
  <c r="I217" i="8"/>
  <c r="H217" i="8"/>
  <c r="L216" i="8"/>
  <c r="K216" i="8"/>
  <c r="I216" i="8"/>
  <c r="H216" i="8"/>
  <c r="L215" i="8"/>
  <c r="K215" i="8"/>
  <c r="I215" i="8"/>
  <c r="H215" i="8"/>
  <c r="L214" i="8"/>
  <c r="K214" i="8"/>
  <c r="I214" i="8"/>
  <c r="H214" i="8"/>
  <c r="L213" i="8"/>
  <c r="K213" i="8"/>
  <c r="I213" i="8"/>
  <c r="H213" i="8"/>
  <c r="L212" i="8"/>
  <c r="K212" i="8"/>
  <c r="I212" i="8"/>
  <c r="H212" i="8"/>
  <c r="L211" i="8"/>
  <c r="L86" i="13" s="1"/>
  <c r="K211" i="8"/>
  <c r="K86" i="13" s="1"/>
  <c r="I211" i="8"/>
  <c r="I86" i="13" s="1"/>
  <c r="H211" i="8"/>
  <c r="H86" i="13" s="1"/>
  <c r="L210" i="8"/>
  <c r="L85" i="13" s="1"/>
  <c r="K210" i="8"/>
  <c r="K85" i="13" s="1"/>
  <c r="I210" i="8"/>
  <c r="I85" i="13" s="1"/>
  <c r="H210" i="8"/>
  <c r="H85" i="13" s="1"/>
  <c r="L209" i="8"/>
  <c r="L84" i="13" s="1"/>
  <c r="K209" i="8"/>
  <c r="K84" i="13" s="1"/>
  <c r="I209" i="8"/>
  <c r="I84" i="13" s="1"/>
  <c r="H209" i="8"/>
  <c r="H84" i="13" s="1"/>
  <c r="L208" i="8"/>
  <c r="L83" i="13" s="1"/>
  <c r="K208" i="8"/>
  <c r="K83" i="13" s="1"/>
  <c r="I208" i="8"/>
  <c r="I83" i="13" s="1"/>
  <c r="H208" i="8"/>
  <c r="H83" i="13" s="1"/>
  <c r="L207" i="8"/>
  <c r="L82" i="13" s="1"/>
  <c r="K207" i="8"/>
  <c r="K82" i="13" s="1"/>
  <c r="I207" i="8"/>
  <c r="I82" i="13" s="1"/>
  <c r="H207" i="8"/>
  <c r="H82" i="13" s="1"/>
  <c r="L206" i="8"/>
  <c r="L81" i="13" s="1"/>
  <c r="K206" i="8"/>
  <c r="K81" i="13" s="1"/>
  <c r="I206" i="8"/>
  <c r="I81" i="13" s="1"/>
  <c r="H206" i="8"/>
  <c r="H81" i="13" s="1"/>
  <c r="L205" i="8"/>
  <c r="L80" i="13" s="1"/>
  <c r="K205" i="8"/>
  <c r="K80" i="13" s="1"/>
  <c r="I205" i="8"/>
  <c r="I80" i="13" s="1"/>
  <c r="H205" i="8"/>
  <c r="H80" i="13" s="1"/>
  <c r="L204" i="8"/>
  <c r="L79" i="13" s="1"/>
  <c r="K204" i="8"/>
  <c r="K79" i="13" s="1"/>
  <c r="I204" i="8"/>
  <c r="I79" i="13" s="1"/>
  <c r="H204" i="8"/>
  <c r="H79" i="13" s="1"/>
  <c r="L203" i="8"/>
  <c r="L78" i="13" s="1"/>
  <c r="K203" i="8"/>
  <c r="K78" i="13" s="1"/>
  <c r="I203" i="8"/>
  <c r="I78" i="13" s="1"/>
  <c r="H203" i="8"/>
  <c r="H78" i="13" s="1"/>
  <c r="L202" i="8"/>
  <c r="L77" i="13" s="1"/>
  <c r="K202" i="8"/>
  <c r="K77" i="13" s="1"/>
  <c r="I202" i="8"/>
  <c r="I77" i="13" s="1"/>
  <c r="H202" i="8"/>
  <c r="H77" i="13" s="1"/>
  <c r="L201" i="8"/>
  <c r="L76" i="13" s="1"/>
  <c r="K201" i="8"/>
  <c r="K76" i="13" s="1"/>
  <c r="I201" i="8"/>
  <c r="I76" i="13" s="1"/>
  <c r="H201" i="8"/>
  <c r="H76" i="13" s="1"/>
  <c r="L200" i="8"/>
  <c r="K200" i="8"/>
  <c r="I200" i="8"/>
  <c r="H200" i="8"/>
  <c r="L199" i="8"/>
  <c r="K199" i="8"/>
  <c r="I199" i="8"/>
  <c r="H199" i="8"/>
  <c r="L198" i="8"/>
  <c r="K198" i="8"/>
  <c r="I198" i="8"/>
  <c r="H198" i="8"/>
  <c r="L197" i="8"/>
  <c r="K197" i="8"/>
  <c r="I197" i="8"/>
  <c r="H197" i="8"/>
  <c r="L196" i="8"/>
  <c r="L75" i="13" s="1"/>
  <c r="K196" i="8"/>
  <c r="K75" i="13" s="1"/>
  <c r="I196" i="8"/>
  <c r="I75" i="13" s="1"/>
  <c r="H196" i="8"/>
  <c r="H75" i="13" s="1"/>
  <c r="L195" i="8"/>
  <c r="L74" i="13" s="1"/>
  <c r="K195" i="8"/>
  <c r="K74" i="13" s="1"/>
  <c r="I195" i="8"/>
  <c r="I74" i="13" s="1"/>
  <c r="H195" i="8"/>
  <c r="H74" i="13" s="1"/>
  <c r="L194" i="8"/>
  <c r="K194" i="8"/>
  <c r="I194" i="8"/>
  <c r="H194" i="8"/>
  <c r="L193" i="8"/>
  <c r="K193" i="8"/>
  <c r="I193" i="8"/>
  <c r="H193" i="8"/>
  <c r="L192" i="8"/>
  <c r="K192" i="8"/>
  <c r="I192" i="8"/>
  <c r="H192" i="8"/>
  <c r="L191" i="8"/>
  <c r="K191" i="8"/>
  <c r="I191" i="8"/>
  <c r="H191" i="8"/>
  <c r="L190" i="8"/>
  <c r="L73" i="13" s="1"/>
  <c r="K190" i="8"/>
  <c r="K73" i="13" s="1"/>
  <c r="I190" i="8"/>
  <c r="I73" i="13" s="1"/>
  <c r="H190" i="8"/>
  <c r="H73" i="13" s="1"/>
  <c r="L189" i="8"/>
  <c r="L72" i="13" s="1"/>
  <c r="K189" i="8"/>
  <c r="K72" i="13" s="1"/>
  <c r="I189" i="8"/>
  <c r="I72" i="13" s="1"/>
  <c r="H189" i="8"/>
  <c r="H72" i="13" s="1"/>
  <c r="L188" i="8"/>
  <c r="L71" i="13" s="1"/>
  <c r="K188" i="8"/>
  <c r="K71" i="13" s="1"/>
  <c r="I188" i="8"/>
  <c r="I71" i="13" s="1"/>
  <c r="H188" i="8"/>
  <c r="H71" i="13" s="1"/>
  <c r="L187" i="8"/>
  <c r="L70" i="13" s="1"/>
  <c r="K187" i="8"/>
  <c r="K70" i="13" s="1"/>
  <c r="I187" i="8"/>
  <c r="I70" i="13" s="1"/>
  <c r="H187" i="8"/>
  <c r="H70" i="13" s="1"/>
  <c r="L186" i="8"/>
  <c r="L69" i="13" s="1"/>
  <c r="K186" i="8"/>
  <c r="K69" i="13" s="1"/>
  <c r="I186" i="8"/>
  <c r="I69" i="13" s="1"/>
  <c r="H186" i="8"/>
  <c r="H69" i="13" s="1"/>
  <c r="L185" i="8"/>
  <c r="K185" i="8"/>
  <c r="I185" i="8"/>
  <c r="H185" i="8"/>
  <c r="L184" i="8"/>
  <c r="K184" i="8"/>
  <c r="I184" i="8"/>
  <c r="H184" i="8"/>
  <c r="L183" i="8"/>
  <c r="L68" i="13" s="1"/>
  <c r="K183" i="8"/>
  <c r="K68" i="13" s="1"/>
  <c r="I183" i="8"/>
  <c r="I68" i="13" s="1"/>
  <c r="H183" i="8"/>
  <c r="H68" i="13" s="1"/>
  <c r="L182" i="8"/>
  <c r="L67" i="13" s="1"/>
  <c r="K182" i="8"/>
  <c r="K67" i="13" s="1"/>
  <c r="I182" i="8"/>
  <c r="I67" i="13" s="1"/>
  <c r="H182" i="8"/>
  <c r="H67" i="13" s="1"/>
  <c r="L181" i="8"/>
  <c r="L66" i="13" s="1"/>
  <c r="K181" i="8"/>
  <c r="K66" i="13" s="1"/>
  <c r="I181" i="8"/>
  <c r="I66" i="13" s="1"/>
  <c r="H181" i="8"/>
  <c r="H66" i="13" s="1"/>
  <c r="L180" i="8"/>
  <c r="K180" i="8"/>
  <c r="I180" i="8"/>
  <c r="H180" i="8"/>
  <c r="L179" i="8"/>
  <c r="K179" i="8"/>
  <c r="I179" i="8"/>
  <c r="H179" i="8"/>
  <c r="L178" i="8"/>
  <c r="L65" i="13" s="1"/>
  <c r="K178" i="8"/>
  <c r="K65" i="13" s="1"/>
  <c r="I178" i="8"/>
  <c r="I65" i="13" s="1"/>
  <c r="H178" i="8"/>
  <c r="H65" i="13" s="1"/>
  <c r="L177" i="8"/>
  <c r="L64" i="13" s="1"/>
  <c r="K177" i="8"/>
  <c r="K64" i="13" s="1"/>
  <c r="I177" i="8"/>
  <c r="I64" i="13" s="1"/>
  <c r="H177" i="8"/>
  <c r="H64" i="13" s="1"/>
  <c r="L176" i="8"/>
  <c r="L63" i="13" s="1"/>
  <c r="K176" i="8"/>
  <c r="K63" i="13" s="1"/>
  <c r="I176" i="8"/>
  <c r="I63" i="13" s="1"/>
  <c r="H176" i="8"/>
  <c r="H63" i="13" s="1"/>
  <c r="L175" i="8"/>
  <c r="K175" i="8"/>
  <c r="I175" i="8"/>
  <c r="H175" i="8"/>
  <c r="L174" i="8"/>
  <c r="K174" i="8"/>
  <c r="I174" i="8"/>
  <c r="H174" i="8"/>
  <c r="L173" i="8"/>
  <c r="K173" i="8"/>
  <c r="I173" i="8"/>
  <c r="H173" i="8"/>
  <c r="L172" i="8"/>
  <c r="K172" i="8"/>
  <c r="I172" i="8"/>
  <c r="H172" i="8"/>
  <c r="L171" i="8"/>
  <c r="K171" i="8"/>
  <c r="I171" i="8"/>
  <c r="H171" i="8"/>
  <c r="L170" i="8"/>
  <c r="K170" i="8"/>
  <c r="I170" i="8"/>
  <c r="H170" i="8"/>
  <c r="L169" i="8"/>
  <c r="K169" i="8"/>
  <c r="I169" i="8"/>
  <c r="H169" i="8"/>
  <c r="L168" i="8"/>
  <c r="L62" i="13" s="1"/>
  <c r="K168" i="8"/>
  <c r="K62" i="13" s="1"/>
  <c r="I168" i="8"/>
  <c r="I62" i="13" s="1"/>
  <c r="H168" i="8"/>
  <c r="H62" i="13" s="1"/>
  <c r="L167" i="8"/>
  <c r="L61" i="13" s="1"/>
  <c r="K167" i="8"/>
  <c r="K61" i="13" s="1"/>
  <c r="I167" i="8"/>
  <c r="I61" i="13" s="1"/>
  <c r="H167" i="8"/>
  <c r="H61" i="13" s="1"/>
  <c r="L166" i="8"/>
  <c r="L60" i="13" s="1"/>
  <c r="K166" i="8"/>
  <c r="K60" i="13" s="1"/>
  <c r="I166" i="8"/>
  <c r="I60" i="13" s="1"/>
  <c r="H166" i="8"/>
  <c r="H60" i="13" s="1"/>
  <c r="L165" i="8"/>
  <c r="L59" i="13" s="1"/>
  <c r="K165" i="8"/>
  <c r="K59" i="13" s="1"/>
  <c r="I165" i="8"/>
  <c r="I59" i="13" s="1"/>
  <c r="H165" i="8"/>
  <c r="H59" i="13" s="1"/>
  <c r="L164" i="8"/>
  <c r="L58" i="13" s="1"/>
  <c r="K164" i="8"/>
  <c r="K58" i="13" s="1"/>
  <c r="I164" i="8"/>
  <c r="I58" i="13" s="1"/>
  <c r="H164" i="8"/>
  <c r="H58" i="13" s="1"/>
  <c r="L163" i="8"/>
  <c r="L57" i="13" s="1"/>
  <c r="K163" i="8"/>
  <c r="K57" i="13" s="1"/>
  <c r="I163" i="8"/>
  <c r="I57" i="13" s="1"/>
  <c r="H163" i="8"/>
  <c r="H57" i="13" s="1"/>
  <c r="L162" i="8"/>
  <c r="L56" i="13" s="1"/>
  <c r="K162" i="8"/>
  <c r="K56" i="13" s="1"/>
  <c r="I162" i="8"/>
  <c r="I56" i="13" s="1"/>
  <c r="H162" i="8"/>
  <c r="H56" i="13" s="1"/>
  <c r="L161" i="8"/>
  <c r="K161" i="8"/>
  <c r="I161" i="8"/>
  <c r="H161" i="8"/>
  <c r="L160" i="8"/>
  <c r="K160" i="8"/>
  <c r="I160" i="8"/>
  <c r="H160" i="8"/>
  <c r="L159" i="8"/>
  <c r="K159" i="8"/>
  <c r="I159" i="8"/>
  <c r="H159" i="8"/>
  <c r="L158" i="8"/>
  <c r="K158" i="8"/>
  <c r="I158" i="8"/>
  <c r="H158" i="8"/>
  <c r="L157" i="8"/>
  <c r="L55" i="13" s="1"/>
  <c r="K157" i="8"/>
  <c r="K55" i="13" s="1"/>
  <c r="I157" i="8"/>
  <c r="I55" i="13" s="1"/>
  <c r="H157" i="8"/>
  <c r="H55" i="13" s="1"/>
  <c r="L156" i="8"/>
  <c r="L54" i="13" s="1"/>
  <c r="K156" i="8"/>
  <c r="K54" i="13" s="1"/>
  <c r="I156" i="8"/>
  <c r="I54" i="13" s="1"/>
  <c r="H156" i="8"/>
  <c r="H54" i="13" s="1"/>
  <c r="L155" i="8"/>
  <c r="L53" i="13" s="1"/>
  <c r="K155" i="8"/>
  <c r="K53" i="13" s="1"/>
  <c r="I155" i="8"/>
  <c r="I53" i="13" s="1"/>
  <c r="H155" i="8"/>
  <c r="H53" i="13" s="1"/>
  <c r="L154" i="8"/>
  <c r="K154" i="8"/>
  <c r="I154" i="8"/>
  <c r="H154" i="8"/>
  <c r="L153" i="8"/>
  <c r="K153" i="8"/>
  <c r="I153" i="8"/>
  <c r="H153" i="8"/>
  <c r="L152" i="8"/>
  <c r="K152" i="8"/>
  <c r="I152" i="8"/>
  <c r="H152" i="8"/>
  <c r="L151" i="8"/>
  <c r="L52" i="13" s="1"/>
  <c r="K151" i="8"/>
  <c r="K52" i="13" s="1"/>
  <c r="I151" i="8"/>
  <c r="I52" i="13" s="1"/>
  <c r="H151" i="8"/>
  <c r="H52" i="13" s="1"/>
  <c r="L150" i="8"/>
  <c r="K150" i="8"/>
  <c r="I150" i="8"/>
  <c r="H150" i="8"/>
  <c r="L149" i="8"/>
  <c r="K149" i="8"/>
  <c r="I149" i="8"/>
  <c r="H149" i="8"/>
  <c r="L148" i="8"/>
  <c r="L51" i="13" s="1"/>
  <c r="K148" i="8"/>
  <c r="K51" i="13" s="1"/>
  <c r="I148" i="8"/>
  <c r="I51" i="13" s="1"/>
  <c r="H148" i="8"/>
  <c r="H51" i="13" s="1"/>
  <c r="L147" i="8"/>
  <c r="L50" i="13" s="1"/>
  <c r="K147" i="8"/>
  <c r="K50" i="13" s="1"/>
  <c r="I147" i="8"/>
  <c r="I50" i="13" s="1"/>
  <c r="H147" i="8"/>
  <c r="H50" i="13" s="1"/>
  <c r="L146" i="8"/>
  <c r="K146" i="8"/>
  <c r="I146" i="8"/>
  <c r="H146" i="8"/>
  <c r="L145" i="8"/>
  <c r="K145" i="8"/>
  <c r="I145" i="8"/>
  <c r="H145" i="8"/>
  <c r="L144" i="8"/>
  <c r="L49" i="13" s="1"/>
  <c r="K144" i="8"/>
  <c r="K49" i="13" s="1"/>
  <c r="I144" i="8"/>
  <c r="I49" i="13" s="1"/>
  <c r="H144" i="8"/>
  <c r="H49" i="13" s="1"/>
  <c r="L143" i="8"/>
  <c r="L48" i="13" s="1"/>
  <c r="K143" i="8"/>
  <c r="K48" i="13" s="1"/>
  <c r="I143" i="8"/>
  <c r="I48" i="13" s="1"/>
  <c r="H143" i="8"/>
  <c r="H48" i="13" s="1"/>
  <c r="L142" i="8"/>
  <c r="K142" i="8"/>
  <c r="I142" i="8"/>
  <c r="H142" i="8"/>
  <c r="L141" i="8"/>
  <c r="K141" i="8"/>
  <c r="I141" i="8"/>
  <c r="H141" i="8"/>
  <c r="L140" i="8"/>
  <c r="L47" i="13" s="1"/>
  <c r="K140" i="8"/>
  <c r="K47" i="13" s="1"/>
  <c r="I140" i="8"/>
  <c r="I47" i="13" s="1"/>
  <c r="H140" i="8"/>
  <c r="H47" i="13" s="1"/>
  <c r="L139" i="8"/>
  <c r="L46" i="13" s="1"/>
  <c r="K139" i="8"/>
  <c r="K46" i="13" s="1"/>
  <c r="I139" i="8"/>
  <c r="I46" i="13" s="1"/>
  <c r="H139" i="8"/>
  <c r="H46" i="13" s="1"/>
  <c r="L138" i="8"/>
  <c r="K138" i="8"/>
  <c r="I138" i="8"/>
  <c r="H138" i="8"/>
  <c r="L137" i="8"/>
  <c r="K137" i="8"/>
  <c r="I137" i="8"/>
  <c r="H137" i="8"/>
  <c r="L136" i="8"/>
  <c r="L45" i="13" s="1"/>
  <c r="K136" i="8"/>
  <c r="K45" i="13" s="1"/>
  <c r="I136" i="8"/>
  <c r="I45" i="13" s="1"/>
  <c r="H136" i="8"/>
  <c r="H45" i="13" s="1"/>
  <c r="L135" i="8"/>
  <c r="L44" i="13" s="1"/>
  <c r="K135" i="8"/>
  <c r="K44" i="13" s="1"/>
  <c r="I135" i="8"/>
  <c r="I44" i="13" s="1"/>
  <c r="H135" i="8"/>
  <c r="H44" i="13" s="1"/>
  <c r="L134" i="8"/>
  <c r="K134" i="8"/>
  <c r="I134" i="8"/>
  <c r="H134" i="8"/>
  <c r="L133" i="8"/>
  <c r="K133" i="8"/>
  <c r="I133" i="8"/>
  <c r="H133" i="8"/>
  <c r="L132" i="8"/>
  <c r="K132" i="8"/>
  <c r="I132" i="8"/>
  <c r="H132" i="8"/>
  <c r="L131" i="8"/>
  <c r="K131" i="8"/>
  <c r="I131" i="8"/>
  <c r="H131" i="8"/>
  <c r="L130" i="8"/>
  <c r="K130" i="8"/>
  <c r="I130" i="8"/>
  <c r="H130" i="8"/>
  <c r="L129" i="8"/>
  <c r="K129" i="8"/>
  <c r="I129" i="8"/>
  <c r="H129" i="8"/>
  <c r="L128" i="8"/>
  <c r="K128" i="8"/>
  <c r="I128" i="8"/>
  <c r="H128" i="8"/>
  <c r="L127" i="8"/>
  <c r="K127" i="8"/>
  <c r="I127" i="8"/>
  <c r="H127" i="8"/>
  <c r="L126" i="8"/>
  <c r="K126" i="8"/>
  <c r="I126" i="8"/>
  <c r="H126" i="8"/>
  <c r="L125" i="8"/>
  <c r="K125" i="8"/>
  <c r="I125" i="8"/>
  <c r="H125" i="8"/>
  <c r="L124" i="8"/>
  <c r="K124" i="8"/>
  <c r="I124" i="8"/>
  <c r="H124" i="8"/>
  <c r="L123" i="8"/>
  <c r="K123" i="8"/>
  <c r="I123" i="8"/>
  <c r="H123" i="8"/>
  <c r="L122" i="8"/>
  <c r="K122" i="8"/>
  <c r="I122" i="8"/>
  <c r="H122" i="8"/>
  <c r="L121" i="8"/>
  <c r="K121" i="8"/>
  <c r="I121" i="8"/>
  <c r="H121" i="8"/>
  <c r="L120" i="8"/>
  <c r="K120" i="8"/>
  <c r="I120" i="8"/>
  <c r="H120" i="8"/>
  <c r="L119" i="8"/>
  <c r="L43" i="13" s="1"/>
  <c r="K119" i="8"/>
  <c r="K43" i="13" s="1"/>
  <c r="I119" i="8"/>
  <c r="I43" i="13" s="1"/>
  <c r="H119" i="8"/>
  <c r="H43" i="13" s="1"/>
  <c r="L118" i="8"/>
  <c r="K118" i="8"/>
  <c r="I118" i="8"/>
  <c r="H118" i="8"/>
  <c r="L117" i="8"/>
  <c r="K117" i="8"/>
  <c r="I117" i="8"/>
  <c r="H117" i="8"/>
  <c r="L116" i="8"/>
  <c r="K116" i="8"/>
  <c r="I116" i="8"/>
  <c r="H116" i="8"/>
  <c r="L115" i="8"/>
  <c r="K115" i="8"/>
  <c r="I115" i="8"/>
  <c r="H115" i="8"/>
  <c r="L114" i="8"/>
  <c r="K114" i="8"/>
  <c r="I114" i="8"/>
  <c r="H114" i="8"/>
  <c r="L113" i="8"/>
  <c r="K113" i="8"/>
  <c r="I113" i="8"/>
  <c r="H113" i="8"/>
  <c r="L112" i="8"/>
  <c r="L42" i="13" s="1"/>
  <c r="K112" i="8"/>
  <c r="K42" i="13" s="1"/>
  <c r="I112" i="8"/>
  <c r="I42" i="13" s="1"/>
  <c r="H112" i="8"/>
  <c r="H42" i="13" s="1"/>
  <c r="L111" i="8"/>
  <c r="L41" i="13" s="1"/>
  <c r="K111" i="8"/>
  <c r="K41" i="13" s="1"/>
  <c r="I111" i="8"/>
  <c r="I41" i="13" s="1"/>
  <c r="H111" i="8"/>
  <c r="H41" i="13" s="1"/>
  <c r="L110" i="8"/>
  <c r="L40" i="13" s="1"/>
  <c r="K110" i="8"/>
  <c r="K40" i="13" s="1"/>
  <c r="I110" i="8"/>
  <c r="I40" i="13" s="1"/>
  <c r="H110" i="8"/>
  <c r="H40" i="13" s="1"/>
  <c r="L109" i="8"/>
  <c r="L39" i="13" s="1"/>
  <c r="K109" i="8"/>
  <c r="K39" i="13" s="1"/>
  <c r="I109" i="8"/>
  <c r="I39" i="13" s="1"/>
  <c r="H109" i="8"/>
  <c r="H39" i="13" s="1"/>
  <c r="L108" i="8"/>
  <c r="L38" i="13" s="1"/>
  <c r="K108" i="8"/>
  <c r="K38" i="13" s="1"/>
  <c r="I108" i="8"/>
  <c r="I38" i="13" s="1"/>
  <c r="H108" i="8"/>
  <c r="H38" i="13" s="1"/>
  <c r="L107" i="8"/>
  <c r="K107" i="8"/>
  <c r="I107" i="8"/>
  <c r="H107" i="8"/>
  <c r="L106" i="8"/>
  <c r="K106" i="8"/>
  <c r="I106" i="8"/>
  <c r="H106" i="8"/>
  <c r="L105" i="8"/>
  <c r="K105" i="8"/>
  <c r="I105" i="8"/>
  <c r="H105" i="8"/>
  <c r="L104" i="8"/>
  <c r="L37" i="13" s="1"/>
  <c r="K104" i="8"/>
  <c r="K37" i="13" s="1"/>
  <c r="I104" i="8"/>
  <c r="I37" i="13" s="1"/>
  <c r="H104" i="8"/>
  <c r="H37" i="13" s="1"/>
  <c r="L103" i="8"/>
  <c r="K103" i="8"/>
  <c r="I103" i="8"/>
  <c r="H103" i="8"/>
  <c r="L102" i="8"/>
  <c r="K102" i="8"/>
  <c r="I102" i="8"/>
  <c r="H102" i="8"/>
  <c r="L101" i="8"/>
  <c r="K101" i="8"/>
  <c r="I101" i="8"/>
  <c r="H101" i="8"/>
  <c r="L100" i="8"/>
  <c r="K100" i="8"/>
  <c r="I100" i="8"/>
  <c r="H100" i="8"/>
  <c r="L99" i="8"/>
  <c r="K99" i="8"/>
  <c r="I99" i="8"/>
  <c r="H99" i="8"/>
  <c r="L98" i="8"/>
  <c r="K98" i="8"/>
  <c r="I98" i="8"/>
  <c r="H98" i="8"/>
  <c r="L97" i="8"/>
  <c r="K97" i="8"/>
  <c r="I97" i="8"/>
  <c r="H97" i="8"/>
  <c r="L96" i="8"/>
  <c r="K96" i="8"/>
  <c r="I96" i="8"/>
  <c r="H96" i="8"/>
  <c r="L95" i="8"/>
  <c r="L36" i="13" s="1"/>
  <c r="K95" i="8"/>
  <c r="K36" i="13" s="1"/>
  <c r="I95" i="8"/>
  <c r="I36" i="13" s="1"/>
  <c r="H95" i="8"/>
  <c r="H36" i="13" s="1"/>
  <c r="L94" i="8"/>
  <c r="K94" i="8"/>
  <c r="I94" i="8"/>
  <c r="H94" i="8"/>
  <c r="L93" i="8"/>
  <c r="L35" i="13" s="1"/>
  <c r="K93" i="8"/>
  <c r="K35" i="13" s="1"/>
  <c r="I93" i="8"/>
  <c r="I35" i="13" s="1"/>
  <c r="H93" i="8"/>
  <c r="H35" i="13" s="1"/>
  <c r="L89" i="8"/>
  <c r="K89" i="8"/>
  <c r="I89" i="8"/>
  <c r="H89" i="8"/>
  <c r="L88" i="8"/>
  <c r="K88" i="8"/>
  <c r="I88" i="8"/>
  <c r="H88" i="8"/>
  <c r="L87" i="8"/>
  <c r="K87" i="8"/>
  <c r="I87" i="8"/>
  <c r="H87" i="8"/>
  <c r="L86" i="8"/>
  <c r="K86" i="8"/>
  <c r="I86" i="8"/>
  <c r="H86" i="8"/>
  <c r="L85" i="8"/>
  <c r="K85" i="8"/>
  <c r="I85" i="8"/>
  <c r="H85" i="8"/>
  <c r="L84" i="8"/>
  <c r="K84" i="8"/>
  <c r="I84" i="8"/>
  <c r="H84" i="8"/>
  <c r="L83" i="8"/>
  <c r="K83" i="8"/>
  <c r="I83" i="8"/>
  <c r="H83" i="8"/>
  <c r="L82" i="8"/>
  <c r="K82" i="8"/>
  <c r="I82" i="8"/>
  <c r="H82" i="8"/>
  <c r="L81" i="8"/>
  <c r="K81" i="8"/>
  <c r="I81" i="8"/>
  <c r="H81" i="8"/>
  <c r="L80" i="8"/>
  <c r="K80" i="8"/>
  <c r="I80" i="8"/>
  <c r="H80" i="8"/>
  <c r="L79" i="8"/>
  <c r="L34" i="13" s="1"/>
  <c r="K79" i="8"/>
  <c r="K34" i="13" s="1"/>
  <c r="I79" i="8"/>
  <c r="I34" i="13" s="1"/>
  <c r="H79" i="8"/>
  <c r="H34" i="13" s="1"/>
  <c r="L78" i="8"/>
  <c r="K78" i="8"/>
  <c r="I78" i="8"/>
  <c r="H78" i="8"/>
  <c r="L77" i="8"/>
  <c r="K77" i="8"/>
  <c r="I77" i="8"/>
  <c r="H77" i="8"/>
  <c r="L76" i="8"/>
  <c r="K76" i="8"/>
  <c r="I76" i="8"/>
  <c r="H76" i="8"/>
  <c r="L75" i="8"/>
  <c r="K75" i="8"/>
  <c r="I75" i="8"/>
  <c r="H75" i="8"/>
  <c r="L74" i="8"/>
  <c r="K74" i="8"/>
  <c r="I74" i="8"/>
  <c r="H74" i="8"/>
  <c r="L73" i="8"/>
  <c r="K73" i="8"/>
  <c r="I73" i="8"/>
  <c r="H73" i="8"/>
  <c r="L72" i="8"/>
  <c r="L33" i="13" s="1"/>
  <c r="K72" i="8"/>
  <c r="K33" i="13" s="1"/>
  <c r="I72" i="8"/>
  <c r="I33" i="13" s="1"/>
  <c r="H72" i="8"/>
  <c r="H33" i="13" s="1"/>
  <c r="L70" i="8"/>
  <c r="K70" i="8"/>
  <c r="I70" i="8"/>
  <c r="H70" i="8"/>
  <c r="L69" i="8"/>
  <c r="L32" i="13" s="1"/>
  <c r="K69" i="8"/>
  <c r="K32" i="13" s="1"/>
  <c r="I69" i="8"/>
  <c r="I32" i="13" s="1"/>
  <c r="H69" i="8"/>
  <c r="H32" i="13" s="1"/>
  <c r="L68" i="8"/>
  <c r="L31" i="13" s="1"/>
  <c r="K68" i="8"/>
  <c r="K31" i="13" s="1"/>
  <c r="I68" i="8"/>
  <c r="I31" i="13" s="1"/>
  <c r="H68" i="8"/>
  <c r="H31" i="13" s="1"/>
  <c r="L67" i="8"/>
  <c r="L30" i="13" s="1"/>
  <c r="K67" i="8"/>
  <c r="K30" i="13" s="1"/>
  <c r="I67" i="8"/>
  <c r="I30" i="13" s="1"/>
  <c r="H67" i="8"/>
  <c r="H30" i="13" s="1"/>
  <c r="L66" i="8"/>
  <c r="K66" i="8"/>
  <c r="I66" i="8"/>
  <c r="H66" i="8"/>
  <c r="L65" i="8"/>
  <c r="K65" i="8"/>
  <c r="I65" i="8"/>
  <c r="H65" i="8"/>
  <c r="L64" i="8"/>
  <c r="K64" i="8"/>
  <c r="I64" i="8"/>
  <c r="H64" i="8"/>
  <c r="L63" i="8"/>
  <c r="K63" i="8"/>
  <c r="I63" i="8"/>
  <c r="H63" i="8"/>
  <c r="L62" i="8"/>
  <c r="K62" i="8"/>
  <c r="I62" i="8"/>
  <c r="H62" i="8"/>
  <c r="L61" i="8"/>
  <c r="K61" i="8"/>
  <c r="I61" i="8"/>
  <c r="H61" i="8"/>
  <c r="L60" i="8"/>
  <c r="K60" i="8"/>
  <c r="I60" i="8"/>
  <c r="H60" i="8"/>
  <c r="L59" i="8"/>
  <c r="K59" i="8"/>
  <c r="I59" i="8"/>
  <c r="H59" i="8"/>
  <c r="L58" i="8"/>
  <c r="L29" i="13" s="1"/>
  <c r="K58" i="8"/>
  <c r="K29" i="13" s="1"/>
  <c r="I58" i="8"/>
  <c r="I29" i="13" s="1"/>
  <c r="H58" i="8"/>
  <c r="H29" i="13" s="1"/>
  <c r="L57" i="8"/>
  <c r="K57" i="8"/>
  <c r="I57" i="8"/>
  <c r="H57" i="8"/>
  <c r="L56" i="8"/>
  <c r="K56" i="8"/>
  <c r="I56" i="8"/>
  <c r="H56" i="8"/>
  <c r="L55" i="8"/>
  <c r="K55" i="8"/>
  <c r="I55" i="8"/>
  <c r="H55" i="8"/>
  <c r="L54" i="8"/>
  <c r="K54" i="8"/>
  <c r="I54" i="8"/>
  <c r="H54" i="8"/>
  <c r="L53" i="8"/>
  <c r="L28" i="13" s="1"/>
  <c r="K53" i="8"/>
  <c r="K28" i="13" s="1"/>
  <c r="I53" i="8"/>
  <c r="I28" i="13" s="1"/>
  <c r="H53" i="8"/>
  <c r="H28" i="13" s="1"/>
  <c r="L52" i="8"/>
  <c r="K52" i="8"/>
  <c r="I52" i="8"/>
  <c r="H52" i="8"/>
  <c r="L51" i="8"/>
  <c r="K51" i="8"/>
  <c r="I51" i="8"/>
  <c r="H51" i="8"/>
  <c r="L50" i="8"/>
  <c r="K50" i="8"/>
  <c r="I50" i="8"/>
  <c r="H50" i="8"/>
  <c r="L49" i="8"/>
  <c r="K49" i="8"/>
  <c r="I49" i="8"/>
  <c r="H49" i="8"/>
  <c r="L48" i="8"/>
  <c r="K48" i="8"/>
  <c r="I48" i="8"/>
  <c r="H48" i="8"/>
  <c r="L47" i="8"/>
  <c r="K47" i="8"/>
  <c r="I47" i="8"/>
  <c r="H47" i="8"/>
  <c r="L46" i="8"/>
  <c r="L27" i="13" s="1"/>
  <c r="K46" i="8"/>
  <c r="K27" i="13" s="1"/>
  <c r="I46" i="8"/>
  <c r="I27" i="13" s="1"/>
  <c r="H46" i="8"/>
  <c r="H27" i="13" s="1"/>
  <c r="L45" i="8"/>
  <c r="K45" i="8"/>
  <c r="I45" i="8"/>
  <c r="H45" i="8"/>
  <c r="L44" i="8"/>
  <c r="K44" i="8"/>
  <c r="I44" i="8"/>
  <c r="H44" i="8"/>
  <c r="L43" i="8"/>
  <c r="K43" i="8"/>
  <c r="I43" i="8"/>
  <c r="H43" i="8"/>
  <c r="L42" i="8"/>
  <c r="K42" i="8"/>
  <c r="I42" i="8"/>
  <c r="H42" i="8"/>
  <c r="L41" i="8"/>
  <c r="L26" i="13" s="1"/>
  <c r="K41" i="8"/>
  <c r="K26" i="13" s="1"/>
  <c r="I41" i="8"/>
  <c r="I26" i="13" s="1"/>
  <c r="H41" i="8"/>
  <c r="H26" i="13" s="1"/>
  <c r="L40" i="8"/>
  <c r="L25" i="13" s="1"/>
  <c r="K40" i="8"/>
  <c r="K25" i="13" s="1"/>
  <c r="I40" i="8"/>
  <c r="I25" i="13" s="1"/>
  <c r="H40" i="8"/>
  <c r="H25" i="13" s="1"/>
  <c r="L39" i="8"/>
  <c r="L24" i="13" s="1"/>
  <c r="K39" i="8"/>
  <c r="K24" i="13" s="1"/>
  <c r="I39" i="8"/>
  <c r="I24" i="13" s="1"/>
  <c r="H39" i="8"/>
  <c r="H24" i="13" s="1"/>
  <c r="L38" i="8"/>
  <c r="L23" i="13" s="1"/>
  <c r="K38" i="8"/>
  <c r="K23" i="13" s="1"/>
  <c r="I38" i="8"/>
  <c r="I23" i="13" s="1"/>
  <c r="H38" i="8"/>
  <c r="H23" i="13" s="1"/>
  <c r="L37" i="8"/>
  <c r="K37" i="8"/>
  <c r="I37" i="8"/>
  <c r="H37" i="8"/>
  <c r="L36" i="8"/>
  <c r="K36" i="8"/>
  <c r="I36" i="8"/>
  <c r="H36" i="8"/>
  <c r="L35" i="8"/>
  <c r="L22" i="13" s="1"/>
  <c r="K35" i="8"/>
  <c r="K22" i="13" s="1"/>
  <c r="I35" i="8"/>
  <c r="I22" i="13" s="1"/>
  <c r="H35" i="8"/>
  <c r="H22" i="13" s="1"/>
  <c r="L34" i="8"/>
  <c r="L21" i="13" s="1"/>
  <c r="K34" i="8"/>
  <c r="K21" i="13" s="1"/>
  <c r="I34" i="8"/>
  <c r="I21" i="13" s="1"/>
  <c r="H34" i="8"/>
  <c r="H21" i="13" s="1"/>
  <c r="L33" i="8"/>
  <c r="L20" i="13" s="1"/>
  <c r="K33" i="8"/>
  <c r="K20" i="13" s="1"/>
  <c r="I33" i="8"/>
  <c r="I20" i="13" s="1"/>
  <c r="H33" i="8"/>
  <c r="H20" i="13" s="1"/>
  <c r="L32" i="8"/>
  <c r="L19" i="13" s="1"/>
  <c r="K32" i="8"/>
  <c r="K19" i="13" s="1"/>
  <c r="I32" i="8"/>
  <c r="I19" i="13" s="1"/>
  <c r="H32" i="8"/>
  <c r="H19" i="13" s="1"/>
  <c r="L31" i="8"/>
  <c r="L18" i="13" s="1"/>
  <c r="K31" i="8"/>
  <c r="K18" i="13" s="1"/>
  <c r="I31" i="8"/>
  <c r="I18" i="13" s="1"/>
  <c r="H31" i="8"/>
  <c r="H18" i="13" s="1"/>
  <c r="L30" i="8"/>
  <c r="L17" i="13" s="1"/>
  <c r="K30" i="8"/>
  <c r="K17" i="13" s="1"/>
  <c r="I30" i="8"/>
  <c r="I17" i="13" s="1"/>
  <c r="H30" i="8"/>
  <c r="H17" i="13" s="1"/>
  <c r="L29" i="8"/>
  <c r="L16" i="13" s="1"/>
  <c r="K29" i="8"/>
  <c r="K16" i="13" s="1"/>
  <c r="I29" i="8"/>
  <c r="I16" i="13" s="1"/>
  <c r="H29" i="8"/>
  <c r="H16" i="13" s="1"/>
  <c r="L28" i="8"/>
  <c r="L15" i="13" s="1"/>
  <c r="K28" i="8"/>
  <c r="K15" i="13" s="1"/>
  <c r="I28" i="8"/>
  <c r="I15" i="13" s="1"/>
  <c r="H28" i="8"/>
  <c r="H15" i="13" s="1"/>
  <c r="L27" i="8"/>
  <c r="L14" i="13" s="1"/>
  <c r="K27" i="8"/>
  <c r="K14" i="13" s="1"/>
  <c r="I27" i="8"/>
  <c r="I14" i="13" s="1"/>
  <c r="H27" i="8"/>
  <c r="H14" i="13" s="1"/>
  <c r="L26" i="8"/>
  <c r="L13" i="13" s="1"/>
  <c r="K26" i="8"/>
  <c r="K13" i="13" s="1"/>
  <c r="I26" i="8"/>
  <c r="I13" i="13" s="1"/>
  <c r="H26" i="8"/>
  <c r="H13" i="13" s="1"/>
  <c r="L25" i="8"/>
  <c r="L12" i="13" s="1"/>
  <c r="K25" i="8"/>
  <c r="K12" i="13" s="1"/>
  <c r="I25" i="8"/>
  <c r="I12" i="13" s="1"/>
  <c r="H25" i="8"/>
  <c r="H12" i="13" s="1"/>
  <c r="L24" i="8"/>
  <c r="K24" i="8"/>
  <c r="I24" i="8"/>
  <c r="H24" i="8"/>
  <c r="L23" i="8"/>
  <c r="K23" i="8"/>
  <c r="I23" i="8"/>
  <c r="H23" i="8"/>
  <c r="L22" i="8"/>
  <c r="K22" i="8"/>
  <c r="I22" i="8"/>
  <c r="H22" i="8"/>
  <c r="L21" i="8"/>
  <c r="K21" i="8"/>
  <c r="I21" i="8"/>
  <c r="H21" i="8"/>
  <c r="L20" i="8"/>
  <c r="K20" i="8"/>
  <c r="I20" i="8"/>
  <c r="H20" i="8"/>
  <c r="L19" i="8"/>
  <c r="K19" i="8"/>
  <c r="I19" i="8"/>
  <c r="H19" i="8"/>
  <c r="L18" i="8"/>
  <c r="K18" i="8"/>
  <c r="I18" i="8"/>
  <c r="H18" i="8"/>
  <c r="L17" i="8"/>
  <c r="K17" i="8"/>
  <c r="I17" i="8"/>
  <c r="H17" i="8"/>
  <c r="L16" i="8"/>
  <c r="K16" i="8"/>
  <c r="I16" i="8"/>
  <c r="H16" i="8"/>
  <c r="L15" i="8"/>
  <c r="K15" i="8"/>
  <c r="I15" i="8"/>
  <c r="H15" i="8"/>
  <c r="L14" i="8"/>
  <c r="K14" i="8"/>
  <c r="I14" i="8"/>
  <c r="H14" i="8"/>
  <c r="L13" i="8"/>
  <c r="K13" i="8"/>
  <c r="I13" i="8"/>
  <c r="H13" i="8"/>
  <c r="L12" i="8"/>
  <c r="L11" i="13" s="1"/>
  <c r="K12" i="8"/>
  <c r="K11" i="13" s="1"/>
  <c r="I12" i="8"/>
  <c r="I11" i="13" s="1"/>
  <c r="H12" i="8"/>
  <c r="H11" i="13" s="1"/>
  <c r="L11" i="8"/>
  <c r="K11" i="8"/>
  <c r="I11" i="8"/>
  <c r="H11" i="8"/>
  <c r="L10" i="8"/>
  <c r="L10" i="13" s="1"/>
  <c r="K10" i="8"/>
  <c r="K10" i="13" s="1"/>
  <c r="I10" i="8"/>
  <c r="I10" i="13" s="1"/>
  <c r="H10" i="8"/>
  <c r="H10" i="13" s="1"/>
  <c r="L9" i="8"/>
  <c r="L9" i="13" s="1"/>
  <c r="K9" i="8"/>
  <c r="K9" i="13" s="1"/>
  <c r="I9" i="8"/>
  <c r="I9" i="13" s="1"/>
  <c r="H9" i="8"/>
  <c r="H9" i="13" s="1"/>
  <c r="L8" i="8"/>
  <c r="L8" i="13" s="1"/>
  <c r="K8" i="8"/>
  <c r="K8" i="13" s="1"/>
  <c r="I8" i="8"/>
  <c r="I8" i="13" s="1"/>
  <c r="H8" i="8"/>
  <c r="H8" i="13" s="1"/>
  <c r="L7" i="8"/>
  <c r="L7" i="13" s="1"/>
  <c r="K7" i="8"/>
  <c r="K7" i="13" s="1"/>
  <c r="I7" i="8"/>
  <c r="I7" i="13" s="1"/>
  <c r="H7" i="8"/>
  <c r="H7" i="13" s="1"/>
  <c r="L6" i="8"/>
  <c r="L6" i="13" s="1"/>
  <c r="K6" i="8"/>
  <c r="K6" i="13" s="1"/>
  <c r="J6" i="8"/>
  <c r="J6" i="13" s="1"/>
  <c r="I6" i="8"/>
  <c r="I6" i="13" s="1"/>
  <c r="H6" i="8"/>
  <c r="H6" i="13" s="1"/>
  <c r="H6" i="7"/>
  <c r="H6" i="12" s="1"/>
  <c r="I6" i="7"/>
  <c r="I6" i="12" s="1"/>
  <c r="L6" i="7"/>
  <c r="L6" i="12" s="1"/>
  <c r="K6" i="7"/>
  <c r="K6" i="12" s="1"/>
  <c r="B6" i="13" l="1"/>
</calcChain>
</file>

<file path=xl/sharedStrings.xml><?xml version="1.0" encoding="utf-8"?>
<sst xmlns="http://schemas.openxmlformats.org/spreadsheetml/2006/main" count="4186" uniqueCount="1335">
  <si>
    <t>Format sémantique B2B</t>
  </si>
  <si>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</si>
  <si>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</si>
  <si>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</si>
  <si>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r>
      <rPr>
        <b/>
        <sz val="10"/>
        <color rgb="FF2F5597"/>
        <rFont val="Calibri"/>
        <family val="2"/>
        <charset val="1"/>
      </rPr>
      <t>Colonne C "ID"</t>
    </r>
    <r>
      <rPr>
        <sz val="10"/>
        <color rgb="FF2F5597"/>
        <rFont val="Calibri"/>
        <family val="2"/>
        <charset val="1"/>
      </rPr>
      <t xml:space="preserve"> : indique l'identifiant d’un champ permettant de l’identifier de façon unique afin d’en suivre les évolutions. L'ID ne doit pas être modifié.  </t>
    </r>
  </si>
  <si>
    <r>
      <rPr>
        <b/>
        <sz val="10"/>
        <color rgb="FF2F5597"/>
        <rFont val="Calibri"/>
        <family val="2"/>
        <charset val="1"/>
      </rPr>
      <t xml:space="preserve">Colonnes D-E-F-G "Structure du format" </t>
    </r>
    <r>
      <rPr>
        <sz val="10"/>
        <color rgb="FF2F5597"/>
        <rFont val="Calibri"/>
        <family val="2"/>
        <charset val="1"/>
      </rPr>
      <t>: présentent l'arborescence du format sémantique.</t>
    </r>
  </si>
  <si>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</si>
  <si>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</si>
  <si>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</si>
  <si>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</si>
  <si>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</si>
  <si>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</si>
  <si>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</si>
  <si>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</si>
  <si>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</si>
  <si>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</si>
  <si>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</si>
  <si>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</si>
  <si>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</si>
  <si>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</si>
  <si>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</si>
  <si>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</si>
  <si>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</si>
  <si>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</si>
  <si>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</si>
  <si>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</si>
  <si>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</si>
  <si>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</si>
  <si>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</si>
  <si>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</si>
  <si>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</si>
  <si>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</si>
  <si>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</si>
  <si>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</si>
  <si>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</si>
  <si>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</si>
  <si>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</si>
  <si>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</si>
  <si>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</si>
  <si>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</si>
  <si>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</si>
  <si>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</si>
  <si>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</si>
  <si>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</si>
  <si>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</si>
  <si>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</si>
  <si>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</si>
  <si>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</si>
  <si>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</si>
  <si>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</si>
  <si>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</si>
  <si>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</si>
  <si>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</si>
  <si>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</si>
  <si>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</si>
  <si>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</si>
  <si>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</si>
  <si>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</si>
  <si>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</si>
  <si>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</si>
  <si>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</si>
  <si>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</si>
  <si>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</si>
  <si>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</si>
  <si>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</si>
  <si>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</si>
  <si>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</si>
  <si>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</si>
  <si>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</si>
  <si>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</si>
  <si>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</si>
  <si>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</si>
  <si>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</si>
  <si>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</si>
  <si>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</si>
  <si>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</si>
  <si>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</si>
  <si>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</si>
  <si>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</si>
  <si>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</si>
  <si>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</si>
  <si>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</si>
  <si>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</si>
  <si>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</si>
  <si>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</si>
  <si>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</si>
  <si>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</si>
  <si>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</si>
  <si>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</si>
  <si>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</si>
  <si>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</si>
  <si>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</si>
  <si>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</si>
  <si>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</si>
  <si>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</si>
  <si>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</si>
  <si>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</si>
  <si>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</si>
  <si>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</si>
  <si>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</si>
  <si>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</si>
  <si>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</si>
  <si>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</si>
  <si>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</si>
  <si>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</si>
  <si>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</si>
  <si>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</si>
  <si>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</si>
  <si>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</si>
  <si>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</si>
  <si>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</si>
  <si>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</si>
  <si>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</si>
  <si>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</si>
  <si>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</si>
  <si>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</si>
  <si>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</si>
  <si>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</si>
  <si>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</si>
  <si>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</si>
  <si>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</si>
  <si>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</si>
  <si>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</si>
  <si>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</si>
  <si>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</si>
  <si>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</si>
  <si>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</si>
  <si>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</si>
  <si>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</si>
  <si>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</si>
  <si>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</si>
  <si>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</si>
  <si>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</si>
  <si>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</si>
  <si>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</si>
  <si>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</si>
  <si>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</si>
  <si>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</si>
  <si>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</si>
  <si>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</si>
  <si>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</si>
  <si>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</si>
  <si>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</si>
  <si>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</si>
  <si>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</si>
  <si>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</si>
  <si>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</si>
  <si>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</si>
  <si>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</si>
  <si>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</si>
  <si>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</si>
  <si>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</si>
  <si>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</si>
  <si>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</si>
  <si>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</si>
  <si>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</si>
  <si>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</si>
  <si>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</si>
  <si>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</si>
  <si>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</si>
  <si>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</si>
  <si>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</si>
  <si>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</si>
  <si>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</si>
  <si>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</si>
  <si>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</si>
  <si>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</si>
  <si>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</si>
  <si>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</si>
  <si>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</si>
  <si>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</si>
  <si>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</si>
  <si>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</si>
  <si>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</si>
  <si>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</si>
  <si>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</si>
  <si>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</si>
  <si>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</si>
  <si>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</si>
  <si>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</si>
  <si>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</si>
  <si>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</si>
  <si>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</si>
  <si>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</si>
  <si>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</si>
  <si>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</si>
  <si>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</si>
  <si>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</si>
  <si>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</si>
  <si>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</si>
  <si>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</si>
  <si>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</si>
  <si>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</si>
  <si>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</si>
  <si>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</si>
  <si>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</si>
  <si>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</si>
  <si>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</si>
  <si>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</si>
  <si>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</si>
  <si>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</si>
  <si>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</si>
  <si>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</si>
  <si>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</si>
  <si>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</si>
  <si>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</si>
  <si>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</si>
  <si>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</si>
  <si>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</si>
  <si>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</si>
  <si>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</si>
  <si>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</si>
  <si>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</si>
  <si>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</si>
  <si>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</si>
  <si>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</si>
  <si>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</si>
  <si>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</si>
  <si>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</si>
  <si>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</si>
  <si>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</si>
  <si>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</si>
  <si>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</si>
  <si>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</si>
  <si>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</si>
  <si>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</si>
  <si>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</si>
  <si>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</si>
  <si>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</si>
  <si>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</si>
  <si>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</si>
  <si>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</si>
  <si>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</si>
  <si>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</si>
  <si>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</si>
  <si>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</si>
  <si>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</si>
  <si>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</si>
  <si>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</si>
  <si>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</si>
  <si>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</si>
  <si>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</si>
  <si>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</si>
  <si>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</si>
  <si>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</si>
  <si>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</si>
  <si>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</si>
  <si>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</si>
  <si>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</si>
  <si>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</si>
  <si>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</si>
  <si>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</si>
  <si>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</si>
  <si>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</si>
  <si>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</si>
  <si>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</si>
  <si>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</si>
  <si>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</si>
  <si>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</si>
  <si>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</si>
  <si>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</si>
  <si>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</si>
  <si>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</si>
  <si>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</si>
  <si>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</si>
  <si>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</si>
  <si>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</si>
  <si>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</si>
  <si>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</si>
  <si>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</si>
  <si>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</si>
  <si>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</si>
  <si>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</si>
  <si>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</si>
  <si>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</si>
  <si>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</si>
  <si>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</si>
  <si>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</si>
  <si>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</si>
  <si>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</si>
  <si>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</si>
  <si>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</si>
  <si>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</si>
  <si>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</si>
  <si>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</si>
  <si>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</si>
  <si>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</si>
  <si>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</si>
  <si>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</si>
  <si>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</si>
  <si>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</si>
  <si>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</si>
  <si>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</si>
  <si>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</si>
  <si>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</si>
  <si>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</si>
  <si>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</si>
  <si>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</si>
  <si>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</si>
  <si>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</si>
  <si>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</si>
  <si>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</si>
  <si>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</si>
  <si>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</si>
  <si>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</si>
  <si>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</si>
  <si>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</si>
  <si>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</si>
  <si>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</si>
  <si>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</si>
  <si>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</si>
  <si>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</si>
  <si>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</si>
  <si>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</si>
  <si>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</si>
  <si>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</si>
  <si>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</si>
  <si>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</si>
  <si>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</si>
  <si>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</si>
  <si>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</si>
  <si>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</si>
  <si>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</si>
  <si>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</si>
  <si>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</si>
  <si>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</si>
  <si>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</si>
  <si>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</si>
  <si>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</si>
  <si>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</si>
  <si>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</si>
  <si>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</si>
  <si>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</si>
  <si>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</si>
  <si>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</si>
  <si>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</si>
  <si>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</si>
  <si>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</si>
  <si>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</si>
  <si>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</si>
  <si>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</si>
  <si>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</si>
  <si>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</si>
  <si>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</si>
  <si>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</si>
  <si>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</si>
  <si>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</si>
  <si>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</si>
  <si>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</si>
  <si>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</si>
  <si>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</si>
  <si>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</si>
  <si>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</si>
  <si>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</si>
  <si>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</si>
  <si>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</si>
  <si>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</si>
  <si>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</si>
  <si>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</si>
  <si>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</si>
  <si>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</si>
  <si>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</si>
  <si>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</si>
  <si>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</si>
  <si>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</si>
  <si>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</si>
  <si>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</si>
  <si>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</si>
  <si>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</si>
  <si>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</si>
  <si>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</si>
  <si>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</si>
  <si>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</si>
  <si>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</si>
  <si>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</si>
  <si>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</si>
  <si>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</si>
  <si>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</si>
  <si>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</si>
  <si>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</si>
  <si>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</si>
  <si>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</si>
  <si>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</si>
  <si>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</si>
  <si>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</si>
  <si>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</si>
  <si>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</si>
  <si>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</si>
  <si>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</si>
  <si>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</si>
  <si>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</si>
  <si>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</si>
  <si>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</si>
  <si>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</si>
  <si>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</si>
  <si>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</si>
  <si>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</si>
  <si>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</si>
  <si>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</si>
  <si>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</si>
  <si>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</si>
  <si>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</si>
  <si>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</si>
  <si>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</si>
  <si>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</si>
  <si>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</si>
  <si>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</si>
  <si>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</si>
  <si>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</si>
  <si>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</si>
  <si>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</si>
  <si>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</si>
  <si>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</si>
  <si>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</si>
  <si>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</si>
  <si>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</si>
  <si>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</si>
  <si>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</si>
  <si>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</si>
  <si>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</si>
  <si>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</si>
  <si>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</si>
  <si>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</si>
  <si>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</si>
  <si>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</si>
  <si>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</si>
  <si>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</si>
  <si>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</si>
  <si>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</si>
  <si>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</si>
  <si>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</si>
  <si>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</si>
  <si>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</si>
  <si>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</si>
  <si>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</si>
  <si>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</si>
  <si>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</si>
  <si>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</si>
  <si>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</si>
  <si>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</si>
  <si>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</si>
  <si>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</si>
  <si>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</si>
  <si>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</si>
  <si>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</si>
  <si>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</si>
  <si>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</si>
  <si>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</si>
  <si>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</si>
  <si>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</si>
  <si>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</si>
  <si>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</si>
  <si>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</si>
  <si>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</si>
  <si>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</si>
  <si>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</si>
  <si>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</si>
  <si>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</si>
  <si>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</si>
  <si>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</si>
  <si>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</si>
  <si>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</si>
  <si>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</si>
  <si>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</si>
  <si>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</si>
  <si>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</si>
  <si>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</si>
  <si>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</si>
  <si>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</si>
  <si>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</si>
  <si>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</si>
  <si>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</si>
  <si>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</si>
  <si>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</si>
  <si>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</si>
  <si>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</si>
  <si>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</si>
  <si>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</si>
  <si>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</si>
  <si>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</si>
  <si>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</si>
  <si>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</si>
  <si>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</si>
  <si>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</si>
  <si>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</si>
  <si>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P1.08</t>
  </si>
  <si>
    <t>G2.09</t>
  </si>
  <si>
    <t>G2.07</t>
  </si>
  <si>
    <t>G2.16</t>
  </si>
  <si>
    <t>P1.04</t>
  </si>
  <si>
    <t>G1.13
G1.30</t>
  </si>
  <si>
    <t>G1.13</t>
  </si>
  <si>
    <t>G1.29</t>
  </si>
  <si>
    <t>G4.04
G4.07
G4.08</t>
  </si>
  <si>
    <t>S1.03</t>
  </si>
  <si>
    <t>P1.02</t>
  </si>
  <si>
    <t>G1.07
G1.09
G1.36</t>
  </si>
  <si>
    <t>G1.09
G1.36</t>
  </si>
  <si>
    <t>S1.06</t>
  </si>
  <si>
    <t>Commentaire</t>
  </si>
  <si>
    <t>Il faut demander de rajouter un qualifiant pour le code service</t>
  </si>
  <si>
    <t>Il faut demander de changer la cardinalité de la norme</t>
  </si>
  <si>
    <t>G1.09
G1.36
G1.39</t>
  </si>
  <si>
    <t>G1.40</t>
  </si>
  <si>
    <t>P1.08
G1.40</t>
  </si>
  <si>
    <t>G1.50</t>
  </si>
  <si>
    <t>Path de la norme UBL</t>
  </si>
  <si>
    <t>G1.13
G1.54</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</si>
  <si>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</si>
  <si>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</si>
  <si>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</si>
  <si>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</si>
  <si>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</si>
  <si>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</si>
  <si>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</si>
  <si>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</si>
  <si>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</si>
  <si>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</si>
  <si>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</si>
  <si>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</si>
  <si>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</si>
  <si>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</si>
  <si>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</si>
  <si>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</si>
  <si>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</si>
  <si>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</si>
  <si>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</si>
  <si>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</si>
  <si>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</si>
  <si>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</si>
  <si>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</si>
  <si>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</si>
  <si>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</si>
  <si>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</si>
  <si>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</si>
  <si>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</si>
  <si>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</si>
  <si>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</si>
  <si>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</si>
  <si>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</si>
  <si>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</si>
  <si>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</si>
  <si>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</si>
  <si>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</si>
  <si>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</si>
  <si>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</si>
  <si>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</si>
  <si>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</si>
  <si>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</si>
  <si>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</si>
  <si>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</si>
  <si>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</si>
  <si>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</si>
  <si>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</si>
  <si>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</si>
  <si>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</si>
  <si>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</si>
  <si>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</si>
  <si>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</si>
  <si>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</si>
  <si>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</si>
  <si>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</si>
  <si>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</si>
  <si>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</si>
  <si>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</si>
  <si>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</si>
  <si>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</si>
  <si>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</si>
  <si>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</si>
  <si>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</si>
  <si>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</si>
  <si>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</si>
  <si>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</si>
  <si>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</si>
  <si>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</si>
  <si>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</si>
  <si>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</si>
  <si>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</si>
  <si>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</si>
  <si>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</si>
  <si>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</si>
  <si>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</si>
  <si>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</si>
  <si>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</si>
  <si>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</si>
  <si>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</si>
  <si>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</si>
  <si>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</si>
  <si>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</si>
  <si>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</si>
  <si>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</si>
  <si>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</si>
  <si>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</si>
  <si>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</si>
  <si>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</si>
  <si>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</si>
  <si>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</si>
  <si>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</si>
  <si>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</si>
  <si>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</si>
  <si>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</si>
  <si>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</si>
  <si>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</si>
  <si>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</si>
  <si>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</si>
  <si>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</si>
  <si>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</si>
  <si>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</si>
  <si>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</si>
  <si>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</si>
  <si>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</si>
  <si>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</si>
  <si>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</si>
  <si>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</si>
  <si>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</si>
  <si>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</si>
  <si>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</si>
  <si>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</si>
  <si>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</si>
  <si>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</si>
  <si>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</si>
  <si>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</si>
  <si>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</si>
  <si>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</si>
  <si>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</si>
  <si>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</si>
  <si>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</si>
  <si>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</si>
  <si>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</si>
  <si>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</si>
  <si>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</si>
  <si>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</si>
  <si>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</si>
  <si>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</si>
  <si>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</si>
  <si>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</si>
  <si>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</si>
  <si>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</si>
  <si>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</si>
  <si>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</si>
  <si>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</si>
  <si>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</si>
  <si>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</si>
  <si>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</si>
  <si>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</si>
  <si>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</si>
  <si>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</si>
  <si>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</si>
  <si>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</si>
  <si>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</si>
  <si>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</si>
  <si>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</si>
  <si>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</si>
  <si>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</si>
  <si>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</si>
  <si>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</si>
  <si>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</si>
  <si>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</si>
  <si>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</si>
  <si>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</si>
  <si>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</si>
  <si>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</si>
  <si>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</si>
  <si>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</si>
  <si>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</si>
  <si>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</si>
  <si>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</si>
  <si>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</si>
  <si>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</si>
  <si>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</si>
  <si>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</si>
  <si>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</si>
  <si>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</si>
  <si>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</si>
  <si>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</si>
  <si>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</si>
  <si>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</si>
  <si>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</si>
  <si>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</si>
  <si>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</si>
  <si>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</si>
  <si>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</si>
  <si>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</si>
  <si>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</si>
  <si>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</si>
  <si>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</si>
  <si>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</si>
  <si>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</si>
  <si>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</si>
  <si>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</si>
  <si>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</si>
  <si>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</si>
  <si>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</si>
  <si>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</si>
  <si>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</si>
  <si>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</si>
  <si>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</si>
  <si>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</si>
  <si>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</si>
  <si>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</si>
  <si>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</si>
  <si>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</si>
  <si>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</si>
  <si>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</si>
  <si>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</si>
  <si>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</si>
  <si>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</si>
  <si>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</si>
  <si>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</si>
  <si>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</si>
  <si>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</si>
  <si>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</si>
  <si>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</si>
  <si>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</si>
  <si>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</si>
  <si>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</si>
  <si>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</si>
  <si>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</si>
  <si>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</si>
  <si>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</si>
  <si>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</si>
  <si>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</si>
  <si>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</si>
  <si>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</si>
  <si>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</si>
  <si>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</si>
  <si>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</si>
  <si>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</si>
  <si>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</si>
  <si>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</si>
  <si>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</si>
  <si>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</si>
  <si>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</si>
  <si>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</si>
  <si>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</si>
  <si>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</si>
  <si>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</si>
  <si>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</si>
  <si>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</si>
  <si>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</si>
  <si>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</si>
  <si>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</si>
  <si>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</si>
  <si>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</si>
  <si>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</si>
  <si>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</si>
  <si>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</si>
  <si>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</si>
  <si>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</si>
  <si>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</si>
  <si>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</si>
  <si>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</si>
  <si>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</si>
  <si>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</si>
  <si>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</si>
  <si>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</si>
  <si>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</si>
  <si>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</si>
  <si>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</si>
  <si>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</si>
  <si>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</si>
  <si>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</si>
  <si>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</si>
  <si>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</si>
  <si>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</si>
  <si>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</si>
  <si>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</si>
  <si>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</si>
  <si>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</si>
  <si>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</si>
  <si>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</si>
  <si>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</si>
  <si>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</si>
  <si>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</si>
  <si>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</si>
  <si>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</si>
  <si>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</si>
  <si>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</si>
  <si>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</si>
  <si>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</si>
  <si>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</si>
  <si>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</si>
  <si>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</si>
  <si>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</si>
  <si>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</si>
  <si>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</si>
  <si>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</si>
  <si>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</si>
  <si>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</si>
  <si>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</si>
  <si>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</si>
  <si>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</si>
  <si>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</si>
  <si>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</si>
  <si>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</si>
  <si>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</si>
  <si>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</si>
  <si>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</si>
  <si>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</si>
  <si>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</si>
  <si>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</si>
  <si>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</si>
  <si>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</si>
  <si>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</si>
  <si>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</si>
  <si>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</si>
  <si>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</si>
  <si>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</si>
  <si>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</si>
  <si>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</si>
  <si>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</si>
  <si>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</si>
  <si>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AAAA-MM-JJ</t>
  </si>
  <si>
    <t>Path de la norme CII</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</si>
  <si>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</si>
  <si>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</si>
  <si>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</si>
  <si>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</si>
  <si>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</si>
  <si>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</si>
  <si>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</si>
  <si>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</si>
  <si>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</si>
  <si>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</si>
  <si>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</si>
  <si>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</si>
  <si>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</si>
  <si>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</si>
  <si>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</si>
  <si>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</si>
  <si>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</si>
  <si>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</si>
  <si>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</si>
  <si>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</si>
  <si>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</si>
  <si>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</si>
  <si>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</si>
  <si>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</si>
  <si>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</si>
  <si>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</si>
  <si>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</si>
  <si>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</si>
  <si>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</si>
  <si>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</si>
  <si>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</si>
  <si>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</si>
  <si>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</si>
  <si>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</si>
  <si>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</si>
  <si>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</si>
  <si>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</si>
  <si>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</si>
  <si>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</si>
  <si>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</si>
  <si>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</si>
  <si>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</si>
  <si>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</si>
  <si>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</si>
  <si>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</si>
  <si>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</si>
  <si>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</si>
  <si>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</si>
  <si>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</si>
  <si>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</si>
  <si>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</si>
  <si>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</si>
  <si>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</si>
  <si>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</si>
  <si>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</si>
  <si>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</si>
  <si>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G1.05
G1.06 (B2G-FT)</t>
  </si>
  <si>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</si>
  <si>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</si>
  <si>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</si>
  <si>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</si>
  <si>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</si>
  <si>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</si>
  <si>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</si>
  <si>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</si>
  <si>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</si>
  <si>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</si>
  <si>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</si>
  <si>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</si>
  <si>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</si>
  <si>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</si>
  <si>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</si>
  <si>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</si>
  <si>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</si>
  <si>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</si>
  <si>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</si>
  <si>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</si>
  <si>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</si>
  <si>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</si>
  <si>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</si>
  <si>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</si>
  <si>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</si>
  <si>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</si>
  <si>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</si>
  <si>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</si>
  <si>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</si>
  <si>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</si>
  <si>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</si>
  <si>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</si>
  <si>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</si>
  <si>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</si>
  <si>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</si>
  <si>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</si>
  <si>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</si>
  <si>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</si>
  <si>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</si>
  <si>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</si>
  <si>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</si>
  <si>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</si>
  <si>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</si>
  <si>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</si>
  <si>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</si>
  <si>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</si>
  <si>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</si>
  <si>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</si>
  <si>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</si>
  <si>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</si>
  <si>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</si>
  <si>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G3.01 (B2G)
G3.04</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</si>
  <si>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</si>
  <si>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</si>
  <si>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</si>
  <si>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</si>
  <si>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</si>
  <si>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</si>
  <si>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</si>
  <si>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</si>
  <si>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</si>
  <si>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</si>
  <si>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</si>
  <si>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</si>
  <si>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du schéma (Code service)</t>
  </si>
  <si>
    <t>Identifiant de l'acheteur (SIRET)</t>
  </si>
  <si>
    <t>Identifiant de l'acheteur (Code service)</t>
  </si>
  <si>
    <t>/rsm:CrossIndustryInvoice/rsm:SupplyChainTradeTransaction/ram:ApplicableHeaderTradeAgreement/ram:BuyerTradeParty/ram:GlobalID/@schemeID</t>
  </si>
  <si>
    <t>Il faudra effectuer une déclaration pour la modification de la cardinalité de 0.1 à 1.1</t>
  </si>
  <si>
    <t>UNTDID 7161</t>
  </si>
  <si>
    <t xml:space="preserve">G1.13
G1.33 </t>
  </si>
  <si>
    <t>G4.09
G4.11
G4.12
G4.13</t>
  </si>
  <si>
    <t>EN16931 Codelists</t>
  </si>
  <si>
    <t>Trajectoire</t>
  </si>
  <si>
    <t>DEMARRAGE</t>
  </si>
  <si>
    <t>CIBLE</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</si>
  <si>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</si>
  <si>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</si>
  <si>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</si>
  <si>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</si>
  <si>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</si>
  <si>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</si>
  <si>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</si>
  <si>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</si>
  <si>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</si>
  <si>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</si>
  <si>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</si>
  <si>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</si>
  <si>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</si>
  <si>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</si>
  <si>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</si>
  <si>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</si>
  <si>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</si>
  <si>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</si>
  <si>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</si>
  <si>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</si>
  <si>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</si>
  <si>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</si>
  <si>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</si>
  <si>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</si>
  <si>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</si>
  <si>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</si>
  <si>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</si>
  <si>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</si>
  <si>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</si>
  <si>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</si>
  <si>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</si>
  <si>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</si>
  <si>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</si>
  <si>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</si>
  <si>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</si>
  <si>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</si>
  <si>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</si>
  <si>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</si>
  <si>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</si>
  <si>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</si>
  <si>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</si>
  <si>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</si>
  <si>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</si>
  <si>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</si>
  <si>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</si>
  <si>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</si>
  <si>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</si>
  <si>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</si>
  <si>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</si>
  <si>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</si>
  <si>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</si>
  <si>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</si>
  <si>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</si>
  <si>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</si>
  <si>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</si>
  <si>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</si>
  <si>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</si>
  <si>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</si>
  <si>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</si>
  <si>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</si>
  <si>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</si>
  <si>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</si>
  <si>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</si>
  <si>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</si>
  <si>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</si>
  <si>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</si>
  <si>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</si>
  <si>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</si>
  <si>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</si>
  <si>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</si>
  <si>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</si>
  <si>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</si>
  <si>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</si>
  <si>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</si>
  <si>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</si>
  <si>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</si>
  <si>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</si>
  <si>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</si>
  <si>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</si>
  <si>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</si>
  <si>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</si>
  <si>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</si>
  <si>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</si>
  <si>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</si>
  <si>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</si>
  <si>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</si>
  <si>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</si>
  <si>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</si>
  <si>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</si>
  <si>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</si>
  <si>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</si>
  <si>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</si>
  <si>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</si>
  <si>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</si>
  <si>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</si>
  <si>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</si>
  <si>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</si>
  <si>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</si>
  <si>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</si>
  <si>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</si>
  <si>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</si>
  <si>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</si>
  <si>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</si>
  <si>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</si>
  <si>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</si>
  <si>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</si>
  <si>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</si>
  <si>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</si>
  <si>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</si>
  <si>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</si>
  <si>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</si>
  <si>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</si>
  <si>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</si>
  <si>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</si>
  <si>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</si>
  <si>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</si>
  <si>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</si>
  <si>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</si>
  <si>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</si>
  <si>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</si>
  <si>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</si>
  <si>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</si>
  <si>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</si>
  <si>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</si>
  <si>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</si>
  <si>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</si>
  <si>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</si>
  <si>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</si>
  <si>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</si>
  <si>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</si>
  <si>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</si>
  <si>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</si>
  <si>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</si>
  <si>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</si>
  <si>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</si>
  <si>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</si>
  <si>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</si>
  <si>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</si>
  <si>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</si>
  <si>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</si>
  <si>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</si>
  <si>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</si>
  <si>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</si>
  <si>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</si>
  <si>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</si>
  <si>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</si>
  <si>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</si>
  <si>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</si>
  <si>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</si>
  <si>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</si>
  <si>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</si>
  <si>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</si>
  <si>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</si>
  <si>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</si>
  <si>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</si>
  <si>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</si>
  <si>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</si>
  <si>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</si>
  <si>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</si>
  <si>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</si>
  <si>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</si>
  <si>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</si>
  <si>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</si>
  <si>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</si>
  <si>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</si>
  <si>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</si>
  <si>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</si>
  <si>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</si>
  <si>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</si>
  <si>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</si>
  <si>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</si>
  <si>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</si>
  <si>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</si>
  <si>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</si>
  <si>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</si>
  <si>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</si>
  <si>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</si>
  <si>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</si>
  <si>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</si>
  <si>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</si>
  <si>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</si>
  <si>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</si>
  <si>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</si>
  <si>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</si>
  <si>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</si>
  <si>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</si>
  <si>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</si>
  <si>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</si>
  <si>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</si>
  <si>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</si>
  <si>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</si>
  <si>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</si>
  <si>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</si>
  <si>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</si>
  <si>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</si>
  <si>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</si>
  <si>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</si>
  <si>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</si>
  <si>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</si>
  <si>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</si>
  <si>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</si>
  <si>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</si>
  <si>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</si>
  <si>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</si>
  <si>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</si>
  <si>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</si>
  <si>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</si>
  <si>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</si>
  <si>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</si>
  <si>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</si>
  <si>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</si>
  <si>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</si>
  <si>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</si>
  <si>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</si>
  <si>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</si>
  <si>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</si>
  <si>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</si>
  <si>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</si>
  <si>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</si>
  <si>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</si>
  <si>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</si>
  <si>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</si>
  <si>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</si>
  <si>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</si>
  <si>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</si>
  <si>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</si>
  <si>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</si>
  <si>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</si>
  <si>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</si>
  <si>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</si>
  <si>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</si>
  <si>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</si>
  <si>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</si>
  <si>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</si>
  <si>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</si>
  <si>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</si>
  <si>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</si>
  <si>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</si>
  <si>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</si>
  <si>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</si>
  <si>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</si>
  <si>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r>
      <t>Colonne N "Note d'usage EN16931" :</t>
    </r>
    <r>
      <rPr>
        <sz val="10"/>
        <color rgb="FF2F5597"/>
        <rFont val="Calibri"/>
        <family val="2"/>
      </rPr>
      <t xml:space="preserve"> Indique l'utilisation dans la norme</t>
    </r>
  </si>
  <si>
    <t>Identifiant privée de l'acheteur</t>
  </si>
  <si>
    <t>Identifiant de référence de mandat</t>
  </si>
  <si>
    <t>Identifiant bancaire du créancier</t>
  </si>
  <si>
    <t>Identification du Vendeur</t>
  </si>
  <si>
    <t>C'est le numéro de SIRET qu'il faudra à minima renseigner</t>
  </si>
  <si>
    <t>G1.61</t>
  </si>
  <si>
    <t>Référence permettant au Vendeur d'indiquer qu'il est enregistré auprès de l'administration fiscale.
Pour la France, cette donnée ne permet pas de véhiculer le n° de TVA intracommunautaire</t>
  </si>
  <si>
    <t>G1.62</t>
  </si>
  <si>
    <t>BT-18-1</t>
  </si>
  <si>
    <t>PRÉLÈVEMENT</t>
  </si>
  <si>
    <r>
      <t xml:space="preserve">G1.09
G1.36
</t>
    </r>
    <r>
      <rPr>
        <sz val="11"/>
        <rFont val="Arial"/>
        <family val="2"/>
      </rPr>
      <t>P1.12</t>
    </r>
  </si>
  <si>
    <r>
      <t xml:space="preserve">/cac:AccountingCustomerParty/cac:Party/cac:PartyIdentification/cbc:ID/@schemeID
SchemeID = </t>
    </r>
    <r>
      <rPr>
        <sz val="11"/>
        <rFont val="Arial"/>
        <family val="2"/>
      </rPr>
      <t>0009</t>
    </r>
  </si>
  <si>
    <t>/cac:AccountingCustomerParty/cac:Party/cac:PartyLegalEntity/cbc:CompanyID/@schemeID
SchemeID = 0002</t>
  </si>
  <si>
    <t>G2.19
G2.29</t>
  </si>
  <si>
    <t>G1.63
G1.58</t>
  </si>
  <si>
    <t>BT-29-1</t>
  </si>
  <si>
    <t>BT-46-1</t>
  </si>
  <si>
    <t>/cac:AccountingCustomerParty/cac:Party/cac:PartyIdentification/cbc:ID/@schemeID
SchemeID = 0205</t>
  </si>
  <si>
    <t>BT-60-1</t>
  </si>
  <si>
    <t>BT-71-1</t>
  </si>
  <si>
    <t>BT-157-1</t>
  </si>
  <si>
    <t>BT-158-1</t>
  </si>
  <si>
    <t>BT-158-2</t>
  </si>
  <si>
    <t>/rsm:CrossIndustryInvoice/rsm:SupplyChainTradeTransaction/ram:ApplicableHeaderTradeAgreement/ram:SellerTradeParty/ram:GlobalID</t>
  </si>
  <si>
    <t>/rsm:CrossIndustryInvoice/rsm:SupplyChainTradeTransaction/ram:ApplicableHeaderTradeAgreement/ram:SellerTradeParty/ram:GlobalID/@schemeID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</si>
  <si>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</si>
  <si>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/rsm:CrossIndustryInvoice/rsm:SupplyChainTradeTransaction/ram:ApplicableHeaderTradeAgreement/ram:BuyerTradeParty/ram:GlobalID</t>
  </si>
  <si>
    <t>/rsm:CrossIndustryInvoice/rsm:SupplyChainTradeTransaction/ram:ApplicableHeaderTradeAgreement/ram:BuyerTradeParty/ram:GlobalID/@schemeID
SchemeID = 0009</t>
  </si>
  <si>
    <t>/rsm:CrossIndustryInvoice/rsm:SupplyChainTradeTransaction/ram:ApplicableHeaderTradeAgreement/ram:BuyerTradeParty/ram:GlobalID/@schemeID
SchemeID = 0205</t>
  </si>
  <si>
    <t xml:space="preserve">/rsm:CrossIndustryInvoice/rsm:SupplyChainTradeTransaction/ram:ApplicableHeaderTradeAgreement/ram:BuyerTradeParty/ram:DefinedTradeContact/ram:PersonName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 </t>
  </si>
  <si>
    <t>/rsm:CrossIndustryInvoice/rsm:SupplyChainTradeTransaction/ram:ApplicableHeaderTradeSettlement/ram:PayeeTradeParty/ram:GlobalID</t>
  </si>
  <si>
    <t>/rsm:CrossIndustryInvoice/rsm:SupplyChainTradeTransaction/ram:ApplicableHeaderTradeSettlement/ram:PayeeTradeParty/ram:GlobalID/@schemeID</t>
  </si>
  <si>
    <t>BT-61-1</t>
  </si>
  <si>
    <t>/rsm:CrossIndustryInvoice/rsm:SupplyChainTradeTransaction/ram:ApplicableHeaderTradeSettlement/ram:PayeeTradeParty/ram:SpecifiedLegalOrganization/ram:ID/@schemeID</t>
  </si>
  <si>
    <t>/rsm:CrossIndustryInvoice/rsm:SupplyChainTradeTransaction/ram:ApplicableHeaderTradeDelivery/ram:ShipToTradeParty/ram:GlobalID</t>
  </si>
  <si>
    <t>/rsm:CrossIndustryInvoice/rsm:SupplyChainTradeTransaction/ram:ApplicableHeaderTradeDelivery/ram:ShipToTradeParty/ram:GlobalID/@schemeID</t>
  </si>
  <si>
    <t>/rsm:CrossIndustryInvoice/rsm:SupplyChainTradeTransaction/ram:IncludedSupplyChainTradeLineItem/ram:SpecifiedTradeProduct/ram:GlobalID/SchemeID</t>
  </si>
  <si>
    <t>/rsm:CrossIndustryInvoice/rsm:SupplyChainTradeTransaction/ram:IncludedSupplyChainTradeLineItem/ram:SpecifiedTradeProduct/ram:DesignatedProductClassification/ram:ClassCode/@listID</t>
  </si>
  <si>
    <t>/rsm:CrossIndustryInvoice/rsm:SupplyChainTradeTransaction/ram:IncludedSupplyChainTradeLineItem/ram:SpecifiedTradeProduct/ram:DesignatedProductClassification/ram:ClassCode/@listVersionID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</si>
  <si>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</si>
  <si>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Identifiant  privé de l'acheteur</t>
  </si>
  <si>
    <t>Path de la norme Facture-x = UN/CEFACT CII</t>
  </si>
  <si>
    <t>/rsm:CrossIndustryInvoice/rsm:SupplyChainTradeTransaction/ram:ApplicableHeaderTradeAgreement/ram:BuyerTradeParty/ram:DefinedTradeContact/ram:PersonName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t>
  </si>
  <si>
    <t>1..1</t>
  </si>
  <si>
    <t>0..1</t>
  </si>
  <si>
    <t>BERCY 3</t>
  </si>
  <si>
    <t>10, RUE DU CENTRE</t>
  </si>
  <si>
    <t>93464 NOISY-LE-GRAND CEDEX</t>
  </si>
  <si>
    <t>Suivi des modifications</t>
  </si>
  <si>
    <t>BT-47-1</t>
  </si>
  <si>
    <t>BT-128-1</t>
  </si>
  <si>
    <t>BT-34-1</t>
  </si>
  <si>
    <t>REMISES AU NIVEAU DU DOCUMENT</t>
  </si>
  <si>
    <t>G1.31</t>
  </si>
  <si>
    <t>BT-125-1</t>
  </si>
  <si>
    <t>BT-125-2</t>
  </si>
  <si>
    <t>G1.13
G1.53</t>
  </si>
  <si>
    <t>S1.11</t>
  </si>
  <si>
    <t>G1.08
G2.07
G1.11
S1.11</t>
  </si>
  <si>
    <t>G1.05
G1.06
G1.42</t>
  </si>
  <si>
    <t>/rsm:CrossIndustryInvoice/rsm:SupplyChainTradeTransaction/ram:ApplicableHeaderTradeAgreement/ram:BuyerTradeParty/ram:SpecifiedLegalOrganization/ram:ID/@schemeID
SchemeID = 0002</t>
  </si>
  <si>
    <t>G6.06
P1.08</t>
  </si>
  <si>
    <t>G6.07</t>
  </si>
  <si>
    <t>G2.27
P1.08</t>
  </si>
  <si>
    <t>G2.31</t>
  </si>
  <si>
    <t>G6.01</t>
  </si>
  <si>
    <t>P1.01</t>
  </si>
  <si>
    <t>UNTDID 2475</t>
  </si>
  <si>
    <t>REFERENCE DE DOCUMENT</t>
  </si>
  <si>
    <t>Identifiant de compte débité (IBAN)</t>
  </si>
  <si>
    <t>P1.03
G1.13</t>
  </si>
  <si>
    <t>G1.13
G1.55</t>
  </si>
  <si>
    <t>BT-49-1</t>
  </si>
  <si>
    <t>Identifiant du schéma de l'dresse électronique de l'acheteur</t>
  </si>
  <si>
    <t>/cac:AccountingCustomerParty/cac:Party/cbc:End pointID/@schemeID</t>
  </si>
  <si>
    <t>L'identifiant du schéma doit être choisi à partir d'une liste tenue à jour par le Mécanisme pour l'interconnexion en Europe.</t>
  </si>
  <si>
    <t>Identifie l'Adresse électronique de l'acheteur à</t>
  </si>
  <si>
    <t>/rsm:CrossIndustryInvoice/rsm:SupplyChainTradeTransaction/ram:ApplicableHeaderTradeAgreement/ram:BuyerTradeParty/ram:URIUniversalCommunication/ram:URIID/@schemeID</t>
  </si>
  <si>
    <t>G1.57</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</si>
  <si>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</si>
  <si>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</si>
  <si>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</si>
  <si>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</si>
  <si>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</si>
  <si>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</si>
  <si>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</si>
  <si>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</si>
  <si>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</si>
  <si>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</si>
  <si>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</si>
  <si>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</si>
  <si>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</si>
  <si>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</si>
  <si>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</si>
  <si>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</si>
  <si>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r>
      <t>Colonne O (Uniquement pour les formats du flux 1) "Trajectoire" :</t>
    </r>
    <r>
      <rPr>
        <sz val="10"/>
        <color rgb="FF2F5597"/>
        <rFont val="Calibri"/>
        <family val="2"/>
      </rPr>
      <t xml:space="preserve"> Indique la trajectoire des données qui sera demandée lors du démarrage ou à la cible dans le calendrier défini par la réforme</t>
    </r>
  </si>
  <si>
    <t>Version</t>
  </si>
  <si>
    <t>Spécifications externes de la facturation électronique
Version et modifications</t>
  </si>
  <si>
    <r>
      <t>Colonne O-P (Uniquement pour les formats du flux 2)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l'onglet "</t>
    </r>
    <r>
      <rPr>
        <b/>
        <sz val="10"/>
        <color rgb="FF2F5597"/>
        <rFont val="Calibri"/>
        <family val="2"/>
      </rPr>
      <t>Règles de gestion CPRO</t>
    </r>
    <r>
      <rPr>
        <sz val="10"/>
        <color rgb="FF2F5597"/>
        <rFont val="Calibri"/>
        <family val="2"/>
        <charset val="1"/>
      </rPr>
      <t>"</t>
    </r>
  </si>
  <si>
    <r>
      <t>Colonne R (Uniquement pour les formats du flux 1)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</si>
  <si>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Q (Uniquement pour les formats du flux 2) : "Règles de la norme EN16931</t>
    </r>
    <r>
      <rPr>
        <b/>
        <sz val="10"/>
        <color rgb="FF2F5597"/>
        <rFont val="Calibri"/>
        <family val="2"/>
      </rPr>
      <t xml:space="preserve">" </t>
    </r>
    <r>
      <rPr>
        <sz val="10"/>
        <color rgb="FF2F5597"/>
        <rFont val="Calibri"/>
        <family val="2"/>
        <charset val="1"/>
      </rPr>
      <t>: ce sont les règles de gestion spécifiques à la norme. Chaque rège de gestion est codifiée et détaillée dans l'onglet "</t>
    </r>
    <r>
      <rPr>
        <b/>
        <sz val="10"/>
        <color rgb="FF2F5597"/>
        <rFont val="Calibri"/>
        <family val="2"/>
      </rPr>
      <t>Règles de la norme EN16931</t>
    </r>
    <r>
      <rPr>
        <sz val="10"/>
        <color rgb="FF2F5597"/>
        <rFont val="Calibri"/>
        <family val="2"/>
        <charset val="1"/>
      </rPr>
      <t>"</t>
    </r>
  </si>
  <si>
    <r>
      <t>Colonne L "Liste valeurs &amp; Nomenclatures"</t>
    </r>
    <r>
      <rPr>
        <sz val="10"/>
        <color rgb="FF2F5597"/>
        <rFont val="Calibri"/>
        <family val="2"/>
        <charset val="1"/>
      </rPr>
      <t xml:space="preserve"> : indique dans le cas d’une donnée de type « liste » l’ensemble des valeurs possibles. Les valeurs sont détaillées dans l'onglet "</t>
    </r>
    <r>
      <rPr>
        <b/>
        <i/>
        <sz val="10"/>
        <color rgb="FF2F5597"/>
        <rFont val="Calibri"/>
        <family val="2"/>
      </rPr>
      <t>EN16931 Codelists</t>
    </r>
    <r>
      <rPr>
        <sz val="10"/>
        <color rgb="FF2F5597"/>
        <rFont val="Calibri"/>
        <family val="2"/>
        <charset val="1"/>
      </rPr>
      <t>". Dans certain cas, une règle de gestion peut restreindre les valeurs</t>
    </r>
  </si>
  <si>
    <t>G2.01
G2.03</t>
  </si>
  <si>
    <t>G2.01
G2.03
G1.49</t>
  </si>
  <si>
    <t>G1.21</t>
  </si>
  <si>
    <t>G1.20
G1.21</t>
  </si>
  <si>
    <t>G6.08</t>
  </si>
  <si>
    <t>G6.09</t>
  </si>
  <si>
    <t>G1.10
G6.08</t>
  </si>
  <si>
    <t>G1.52
G6.08</t>
  </si>
  <si>
    <t>P1.08
G6.08</t>
  </si>
  <si>
    <t>G1.02
G1.33
G1.59
G1.60
G1.64
G6.08</t>
  </si>
  <si>
    <t>G1.39
G6.08</t>
  </si>
  <si>
    <t>G1.09
G1.36
G6.08</t>
  </si>
  <si>
    <t>G1.13
G1.53
G6.08</t>
  </si>
  <si>
    <t>G1.13
G6.08</t>
  </si>
  <si>
    <t>P1.08
G6.09</t>
  </si>
  <si>
    <t>G1.09
G1.36
G6.09</t>
  </si>
  <si>
    <t>G1.13
G6.09</t>
  </si>
  <si>
    <t>G1.24
G6.09</t>
  </si>
  <si>
    <r>
      <rPr>
        <b/>
        <sz val="11"/>
        <color rgb="FF000000"/>
        <rFont val="Arial"/>
        <family val="2"/>
      </rPr>
      <t xml:space="preserve">Cette donnée n'est pas utilisée en général en France. </t>
    </r>
    <r>
      <rPr>
        <sz val="11"/>
        <color rgb="FF000000"/>
        <rFont val="Arial"/>
        <family val="2"/>
        <charset val="1"/>
      </rPr>
      <t>C'est BT-8 qui indique le régime qui est normalement utilisée.</t>
    </r>
  </si>
  <si>
    <t>Cette donnée n'est pas utilisée en général en France</t>
  </si>
  <si>
    <t>Pour l'ensemble des formats:
 - Découpage du flux 1 et 2 en 2 onglets distincts afin de bien différencier la structuration des 2 flux
 - Correction des balises avec un identifiant de schéma avec pour certaines, une modification du path.
 - Ajout de la colonne "Règles de la norme 16931" afin de spécifier pour chacune des balises les règles de gestion de la norme
Format Factur-X FR CII D16B EXTENDED:
 - Correction de la cardinalité de BT-158-1 (0.N --&gt; 1..1) et BT-158-2 (0.N --&gt; 0..1)
Ajout de balise:
 - Ajout de BT-49-1 pour gérer l'identifiant du schéma concernant l'adresse électronique de l'acheteur
Format UBL:
 - Changement de la cardinalité de la note de ligne (BT-127) de 0.1 à 0.n (compatibilité ascendante Chorus PRO)
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t>
  </si>
  <si>
    <t>G6.10</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</si>
  <si>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</si>
  <si>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G1.24
G6.08</t>
  </si>
  <si>
    <t>G1.46
G1.47</t>
  </si>
  <si>
    <t>G1.43
G6.08</t>
  </si>
  <si>
    <t xml:space="preserve">Suppression des règles de gestion CPRO suivantes:
 - G1.51 qui est ISO avec la règle G1.56
 - S1.04 (doublon avec la règle G1.01)
 - S1.01 pour BT-134 et BT-135
 - G1.03 : Remplacer les règles G6.08 et G6.09
 - G6.05
 - G1.26
 - G1.41
 - G1.48
 - G2.02
 - S1.01
 - G1.38
Modification de la trajectoire:
- BG-25 qui comprend BT-134 et BT-136 passent en trajectoire "CIBLE" ainsi que  BT-126 (Identifiant de ligne de facture) 
- Suppression des données ci-dessous:
  Acheteur : BT-50 / BT-51 / BT-163 / BT-52 / BT-53 / BT-54
  Fournisseur : BT-35 / BT-36 / BT-162 / BT-37 / BT-38 / BT-39
                           BT-29 et BT-29-1 car le contrôle d'unicité sera réalisé sur le SIREN
  Adresse de livraison : BT-75 / BT-76 / BT-165 / BT-77 / BT-78 / BT-79
</t>
  </si>
  <si>
    <t>Identifiant du schéma de l'adresse électronique de l'acheteur</t>
  </si>
  <si>
    <t>BG-PAYEUR</t>
  </si>
  <si>
    <t>PAYEUR DE LA FACTURE</t>
  </si>
  <si>
    <t>A DEFINIR</t>
  </si>
  <si>
    <t>Groupe de termes métiers permettant de renseigner l'entité qui va payer la facture.
Evolution de la norme à prévoir pour l'ajout de ce bloc ainsi que les données y afférent</t>
  </si>
  <si>
    <t>En attente d'évolution de la norme</t>
  </si>
  <si>
    <t>BG-VALIDEUR</t>
  </si>
  <si>
    <t>VALIDEUR DE LA FACTURE</t>
  </si>
  <si>
    <t>Informations sur l’entité devant effectué une validation (titulaire du bon de commande, mandataire, MOE privée).
Ce bloc est spécifique au B2G</t>
  </si>
  <si>
    <t>BG-INVOICEE</t>
  </si>
  <si>
    <t>FACTURE A</t>
  </si>
  <si>
    <t>Informations sur l’entité destinataire de la facture quand elle est différente de l'acheteur</t>
  </si>
  <si>
    <t>V1.2</t>
  </si>
  <si>
    <r>
      <t>Ce document est structuré en plusieurs onglets : 
 - L'onglet "</t>
    </r>
    <r>
      <rPr>
        <b/>
        <i/>
        <sz val="10"/>
        <color rgb="FF2F5597"/>
        <rFont val="Calibri"/>
        <family val="2"/>
      </rPr>
      <t>Version</t>
    </r>
    <r>
      <rPr>
        <b/>
        <sz val="10"/>
        <color rgb="FF2F5597"/>
        <rFont val="Calibri"/>
        <family val="2"/>
      </rPr>
      <t>"</t>
    </r>
    <r>
      <rPr>
        <sz val="10"/>
        <color rgb="FF2F5597"/>
        <rFont val="Calibri"/>
        <family val="2"/>
        <charset val="1"/>
      </rPr>
      <t xml:space="preserve"> qui permet de consulter les changements pour chaque version livrée
 - L'onglet "</t>
    </r>
    <r>
      <rPr>
        <b/>
        <i/>
        <sz val="10"/>
        <color rgb="FF2F5597"/>
        <rFont val="Calibri"/>
        <family val="2"/>
      </rPr>
      <t>Notice</t>
    </r>
    <r>
      <rPr>
        <b/>
        <sz val="10"/>
        <color rgb="FF2F5597"/>
        <rFont val="Calibri"/>
        <family val="2"/>
        <charset val="1"/>
      </rPr>
      <t xml:space="preserve">"
 - </t>
    </r>
    <r>
      <rPr>
        <sz val="10"/>
        <color rgb="FF2F5597"/>
        <rFont val="Calibri"/>
        <family val="2"/>
      </rPr>
      <t>L</t>
    </r>
    <r>
      <rPr>
        <sz val="10"/>
        <color rgb="FF2F5597"/>
        <rFont val="Calibri"/>
        <family val="2"/>
        <charset val="1"/>
      </rPr>
      <t xml:space="preserve">es onglets dédiés </t>
    </r>
    <r>
      <rPr>
        <b/>
        <sz val="10"/>
        <color rgb="FF2F5597"/>
        <rFont val="Calibri"/>
        <family val="2"/>
        <charset val="1"/>
      </rPr>
      <t xml:space="preserve">aux différents formats sémantiques (UBL / CII / Factur X FR CII D16B Extended)
   </t>
    </r>
    <r>
      <rPr>
        <sz val="10"/>
        <color rgb="FF2F5597"/>
        <rFont val="Calibri"/>
        <family val="2"/>
      </rPr>
      <t>Chaque format comprend la structure du flux 1 (Données de facturation pour l'administration fiscale) et du flux 2 (Facture complète)</t>
    </r>
  </si>
  <si>
    <r>
      <t xml:space="preserve">Colonne B "Cardinalité" </t>
    </r>
    <r>
      <rPr>
        <sz val="10"/>
        <color rgb="FF2F5597"/>
        <rFont val="Calibri"/>
        <family val="2"/>
        <charset val="1"/>
      </rPr>
      <t>: indique le nombre possible de relations entre deux éléments d’un modèle de données. Sa valeur peut être unique (1) ou multiple (*).</t>
    </r>
  </si>
  <si>
    <t>Externalisation des règles de gestion dans l'Annexe 7- Regles de gestion</t>
  </si>
  <si>
    <r>
      <t>Colonne P-Q (Uniquemet pour les formats du flux 1) : "Règles générique EDI CPRO"</t>
    </r>
    <r>
      <rPr>
        <b/>
        <sz val="10"/>
        <color rgb="FF2F5597"/>
        <rFont val="Calibri"/>
        <family val="2"/>
      </rPr>
      <t xml:space="preserve"> &amp; "Règles synthaxique EDI CPRO" </t>
    </r>
    <r>
      <rPr>
        <sz val="10"/>
        <color rgb="FF2F5597"/>
        <rFont val="Calibri"/>
        <family val="2"/>
        <charset val="1"/>
      </rPr>
      <t>: ce sont les règles de gestion spécifiques. Chaque rège de gestion est codifiée et détaillée dans l'</t>
    </r>
    <r>
      <rPr>
        <b/>
        <sz val="10"/>
        <color rgb="FF2F5597"/>
        <rFont val="Calibri"/>
        <family val="2"/>
      </rPr>
      <t>Annexe 7 - Règles de gestion</t>
    </r>
    <r>
      <rPr>
        <sz val="10"/>
        <color rgb="FF2F5597"/>
        <rFont val="Calibri"/>
        <family val="2"/>
        <charset val="1"/>
      </rPr>
      <t xml:space="preserve"> 
Codification des règles de gestion:
- G : Règles appliquées pour l’ensemble des formats de flux 
- S : Règles syntaxiques
- P : Règle de préconisations, c’est-à-dire des bonnes pratiques à respecter mais qui ne conduisent pas, si elles ne le sont pas, au rejet du flux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</si>
</sst>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0"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0"/>
      <color rgb="FF2F5597"/>
      <name val="Calibri"/>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1"/>
      <color theme="1"/>
      <name val="Arial"/>
      <family val="2"/>
    </font>
    <font>
      <sz val="10"/>
      <color rgb="FF000000"/>
      <name val="Times New Roman"/>
      <family val="1"/>
    </font>
    <font>
      <sz val="10"/>
      <name val="Arial"/>
      <family val="2"/>
    </font>
    <font>
      <sz val="11"/>
      <name val="Calibri"/>
      <family val="2"/>
      <scheme val="minor"/>
    </font>
    <font>
      <b/>
      <sz val="20"/>
      <color rgb="FF000000"/>
      <name val="Calibri"/>
      <family val="2"/>
    </font>
    <font>
      <b/>
      <i/>
      <sz val="10"/>
      <color rgb="FF2F5597"/>
      <name val="Calibri"/>
      <family val="2"/>
    </font>
    <font>
      <b/>
      <sz val="11"/>
      <color rgb="FF000000"/>
      <name val="Arial"/>
      <family val="2"/>
    </font>
  </fonts>
  <fills count="26">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ECECEC"/>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29" fillId="0" borderId="0"/>
    <xf numFmtId="0" fontId="13" fillId="0" borderId="0"/>
    <xf numFmtId="0" fontId="13" fillId="0" borderId="0"/>
    <xf numFmtId="0" fontId="13" fillId="0" borderId="0"/>
    <xf numFmtId="0" fontId="6" fillId="0" borderId="0"/>
    <xf numFmtId="0" fontId="3" fillId="0" borderId="0"/>
    <xf numFmtId="0" fontId="35" fillId="0" borderId="0"/>
    <xf numFmtId="0" fontId="2" fillId="0" borderId="0"/>
    <xf numFmtId="0" fontId="36" fillId="0" borderId="0" applyNumberFormat="0" applyFill="0" applyBorder="0" applyAlignment="0" applyProtection="0"/>
    <xf numFmtId="0" fontId="37" fillId="0" borderId="0"/>
    <xf numFmtId="0" fontId="1" fillId="0" borderId="0"/>
    <xf numFmtId="0" fontId="44" fillId="0" borderId="0"/>
    <xf numFmtId="0" fontId="45" fillId="0" borderId="0"/>
  </cellStyleXfs>
  <cellXfs count="212">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30" fillId="20"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0" fillId="20"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16"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32" fillId="0" borderId="2" xfId="0" applyFont="1" applyBorder="1" applyAlignment="1">
      <alignment horizontal="center" vertical="center"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0" fillId="20" borderId="0" xfId="0" applyFill="1"/>
    <xf numFmtId="0" fontId="31" fillId="21"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27" fillId="15" borderId="2" xfId="0" applyFont="1" applyFill="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8" fillId="14" borderId="7" xfId="0" applyFont="1" applyFill="1" applyBorder="1" applyAlignment="1">
      <alignment horizontal="left" vertical="center"/>
    </xf>
    <xf numFmtId="0" fontId="38" fillId="17" borderId="8" xfId="0" applyFont="1" applyFill="1" applyBorder="1" applyAlignment="1">
      <alignment horizontal="left" vertical="center"/>
    </xf>
    <xf numFmtId="0" fontId="38" fillId="17" borderId="9" xfId="0" applyFont="1" applyFill="1" applyBorder="1" applyAlignment="1">
      <alignment horizontal="left" vertical="center"/>
    </xf>
    <xf numFmtId="0" fontId="38" fillId="0" borderId="2" xfId="0" applyFont="1" applyBorder="1" applyAlignment="1">
      <alignment vertical="top"/>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0" xfId="0" applyFont="1" applyBorder="1"/>
    <xf numFmtId="0" fontId="39" fillId="0" borderId="2" xfId="0" applyFont="1" applyBorder="1" applyAlignment="1">
      <alignment horizontal="center" vertical="center" wrapText="1"/>
    </xf>
    <xf numFmtId="0" fontId="30"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30" fillId="11" borderId="0" xfId="0" applyFont="1" applyFill="1" applyAlignment="1">
      <alignment horizontal="center" vertical="center"/>
    </xf>
    <xf numFmtId="0" fontId="41" fillId="11" borderId="0" xfId="0" applyFont="1" applyFill="1" applyAlignment="1">
      <alignment horizontal="center" vertical="center"/>
    </xf>
    <xf numFmtId="0" fontId="31" fillId="12" borderId="2" xfId="0" applyFont="1" applyFill="1" applyBorder="1" applyAlignment="1">
      <alignment horizontal="center" vertical="center" wrapText="1"/>
    </xf>
    <xf numFmtId="0" fontId="42" fillId="12" borderId="3" xfId="0" applyFont="1" applyFill="1" applyBorder="1" applyAlignment="1">
      <alignment horizontal="center" vertical="center" wrapText="1"/>
    </xf>
    <xf numFmtId="0" fontId="41" fillId="0" borderId="2" xfId="0" applyFont="1" applyBorder="1" applyAlignment="1">
      <alignment horizontal="center" vertical="center"/>
    </xf>
    <xf numFmtId="0" fontId="41" fillId="15" borderId="2" xfId="0" applyFont="1" applyFill="1" applyBorder="1" applyAlignment="1">
      <alignment horizontal="center" vertical="center"/>
    </xf>
    <xf numFmtId="0" fontId="43" fillId="0" borderId="2" xfId="0" applyFont="1" applyBorder="1" applyAlignment="1">
      <alignment horizontal="center" vertical="center"/>
    </xf>
    <xf numFmtId="0" fontId="41" fillId="0" borderId="0" xfId="0" applyFont="1" applyAlignment="1">
      <alignment horizontal="center" vertical="center"/>
    </xf>
    <xf numFmtId="0" fontId="41" fillId="11" borderId="0" xfId="0" applyFont="1" applyFill="1" applyAlignment="1">
      <alignment horizontal="center" vertical="center" wrapText="1"/>
    </xf>
    <xf numFmtId="0" fontId="32" fillId="11" borderId="0" xfId="0" applyFont="1" applyFill="1" applyAlignment="1">
      <alignment horizontal="left" vertical="center" wrapText="1"/>
    </xf>
    <xf numFmtId="0" fontId="4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41" fillId="15" borderId="2" xfId="0" applyFont="1" applyFill="1" applyBorder="1" applyAlignment="1">
      <alignment horizontal="center" vertical="center" wrapText="1"/>
    </xf>
    <xf numFmtId="0" fontId="31" fillId="0" borderId="2" xfId="0" applyFont="1" applyFill="1" applyBorder="1" applyAlignment="1" applyProtection="1">
      <alignment horizontal="center" vertical="center" wrapText="1"/>
    </xf>
    <xf numFmtId="0" fontId="41" fillId="0" borderId="0" xfId="0" applyFont="1" applyAlignment="1">
      <alignment horizontal="center" vertical="center" wrapText="1"/>
    </xf>
    <xf numFmtId="0" fontId="31" fillId="11" borderId="0" xfId="0" applyFont="1" applyFill="1" applyAlignment="1">
      <alignment horizontal="center" vertical="center" wrapText="1"/>
    </xf>
    <xf numFmtId="0" fontId="31" fillId="11" borderId="0" xfId="0" applyFont="1" applyFill="1" applyAlignment="1">
      <alignment horizontal="left" vertical="center" wrapText="1"/>
    </xf>
    <xf numFmtId="0" fontId="31" fillId="0" borderId="0" xfId="0" applyFont="1" applyAlignment="1">
      <alignment horizontal="center"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22" borderId="2" xfId="0" applyFont="1" applyFill="1" applyBorder="1" applyAlignment="1">
      <alignment horizontal="left" vertical="center" wrapText="1"/>
    </xf>
    <xf numFmtId="0" fontId="41" fillId="22" borderId="2" xfId="0" applyFont="1" applyFill="1" applyBorder="1" applyAlignment="1">
      <alignment horizontal="center" vertical="center"/>
    </xf>
    <xf numFmtId="0" fontId="41" fillId="22" borderId="2" xfId="0" applyFont="1" applyFill="1" applyBorder="1" applyAlignment="1">
      <alignment horizontal="center" vertical="center" wrapText="1"/>
    </xf>
    <xf numFmtId="0" fontId="34" fillId="11" borderId="0" xfId="0" applyFont="1" applyFill="1" applyAlignment="1">
      <alignment horizontal="left" vertical="top"/>
    </xf>
    <xf numFmtId="0" fontId="24" fillId="0" borderId="2" xfId="0" applyFont="1" applyBorder="1" applyAlignment="1">
      <alignment vertical="top" wrapText="1"/>
    </xf>
    <xf numFmtId="0" fontId="0" fillId="23" borderId="0" xfId="0" applyFill="1"/>
    <xf numFmtId="0" fontId="0" fillId="21" borderId="0" xfId="0" applyFill="1"/>
    <xf numFmtId="0" fontId="0" fillId="21" borderId="17" xfId="0" applyFill="1" applyBorder="1"/>
    <xf numFmtId="0" fontId="0" fillId="21" borderId="18" xfId="0" applyFill="1" applyBorder="1"/>
    <xf numFmtId="0" fontId="0" fillId="21" borderId="19" xfId="0" applyFill="1" applyBorder="1"/>
    <xf numFmtId="0" fontId="0" fillId="21" borderId="15" xfId="0" applyFill="1" applyBorder="1"/>
    <xf numFmtId="0" fontId="0" fillId="21" borderId="0" xfId="0" applyFill="1" applyBorder="1"/>
    <xf numFmtId="0" fontId="0" fillId="21" borderId="20" xfId="0" applyFill="1" applyBorder="1"/>
    <xf numFmtId="0" fontId="0" fillId="21" borderId="0" xfId="0" applyFill="1" applyBorder="1" applyAlignment="1">
      <alignment horizontal="left" wrapText="1"/>
    </xf>
    <xf numFmtId="0" fontId="0" fillId="21" borderId="0" xfId="0" applyFill="1" applyBorder="1" applyAlignment="1">
      <alignment horizontal="left"/>
    </xf>
    <xf numFmtId="0" fontId="0" fillId="21" borderId="21" xfId="0" applyFill="1" applyBorder="1"/>
    <xf numFmtId="0" fontId="0" fillId="21" borderId="22" xfId="0" applyFill="1" applyBorder="1"/>
    <xf numFmtId="0" fontId="0" fillId="21" borderId="23" xfId="0" applyFill="1" applyBorder="1"/>
    <xf numFmtId="0" fontId="27" fillId="0" borderId="2" xfId="0" applyFont="1" applyFill="1" applyBorder="1" applyAlignment="1">
      <alignment horizontal="center" vertical="center"/>
    </xf>
    <xf numFmtId="0" fontId="27" fillId="25" borderId="2" xfId="0" applyFont="1" applyFill="1" applyBorder="1" applyAlignment="1">
      <alignment horizontal="center" vertical="center"/>
    </xf>
    <xf numFmtId="0" fontId="0" fillId="0" borderId="2" xfId="0" applyFont="1" applyBorder="1"/>
    <xf numFmtId="0" fontId="0" fillId="0" borderId="2" xfId="0" applyFont="1" applyBorder="1" applyAlignment="1">
      <alignment vertical="top"/>
    </xf>
    <xf numFmtId="0" fontId="0" fillId="25" borderId="2" xfId="0" applyFill="1" applyBorder="1"/>
    <xf numFmtId="0" fontId="24" fillId="12" borderId="9" xfId="0" applyFont="1" applyFill="1" applyBorder="1" applyAlignment="1">
      <alignment horizontal="center" vertical="center" wrapText="1"/>
    </xf>
    <xf numFmtId="0" fontId="46" fillId="19" borderId="2" xfId="0" applyFont="1" applyFill="1" applyBorder="1" applyAlignment="1">
      <alignment vertical="center"/>
    </xf>
    <xf numFmtId="0" fontId="25" fillId="12" borderId="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4" fillId="14" borderId="5" xfId="0" applyNumberFormat="1" applyFont="1" applyFill="1" applyBorder="1" applyAlignment="1">
      <alignment horizontal="left" vertical="center"/>
    </xf>
    <xf numFmtId="0" fontId="33" fillId="24" borderId="2" xfId="28" applyFont="1" applyFill="1" applyBorder="1" applyAlignment="1">
      <alignment horizontal="center" vertical="center"/>
    </xf>
    <xf numFmtId="0" fontId="41" fillId="0" borderId="2" xfId="0" applyFont="1" applyBorder="1" applyAlignment="1">
      <alignment horizontal="left" vertical="top" wrapText="1"/>
    </xf>
    <xf numFmtId="0" fontId="49" fillId="0" borderId="2" xfId="0" applyFont="1" applyBorder="1" applyAlignment="1">
      <alignment vertical="top" wrapText="1"/>
    </xf>
    <xf numFmtId="0" fontId="21" fillId="0" borderId="0" xfId="0" applyFont="1" applyBorder="1" applyAlignment="1">
      <alignment horizontal="left" vertical="top" wrapText="1"/>
    </xf>
    <xf numFmtId="0" fontId="19" fillId="9" borderId="0" xfId="0" applyFont="1" applyFill="1" applyBorder="1" applyAlignment="1">
      <alignment horizontal="center" vertical="top"/>
    </xf>
    <xf numFmtId="0" fontId="20" fillId="0" borderId="0" xfId="0" applyFont="1" applyBorder="1" applyAlignment="1">
      <alignment horizontal="left" vertical="center" wrapText="1"/>
    </xf>
    <xf numFmtId="0" fontId="20" fillId="10" borderId="0" xfId="0" applyFont="1" applyFill="1" applyBorder="1" applyAlignment="1">
      <alignment horizontal="left" vertical="top" wrapText="1"/>
    </xf>
    <xf numFmtId="0" fontId="20" fillId="0" borderId="0" xfId="0" applyFont="1" applyBorder="1" applyAlignment="1">
      <alignment horizontal="left" vertical="top" wrapText="1"/>
    </xf>
    <xf numFmtId="0" fontId="18" fillId="0" borderId="0" xfId="0" applyFont="1" applyBorder="1" applyAlignment="1">
      <alignment horizontal="left"/>
    </xf>
    <xf numFmtId="0" fontId="19" fillId="9" borderId="0" xfId="0" applyFont="1" applyFill="1" applyBorder="1" applyAlignment="1">
      <alignment horizontal="center" vertical="center"/>
    </xf>
    <xf numFmtId="0" fontId="20" fillId="11" borderId="0" xfId="0" applyFont="1" applyFill="1" applyBorder="1" applyAlignment="1">
      <alignment horizontal="center" vertical="top" wrapText="1"/>
    </xf>
    <xf numFmtId="0" fontId="47" fillId="21" borderId="0" xfId="0" applyFont="1" applyFill="1" applyBorder="1" applyAlignment="1">
      <alignment horizontal="center" wrapText="1"/>
    </xf>
    <xf numFmtId="0" fontId="0" fillId="21" borderId="0" xfId="0" applyFill="1" applyBorder="1" applyAlignment="1">
      <alignment horizontal="left"/>
    </xf>
    <xf numFmtId="0" fontId="33" fillId="24" borderId="2" xfId="28" applyFont="1" applyFill="1" applyBorder="1" applyAlignment="1">
      <alignment horizontal="center" vertical="center"/>
    </xf>
    <xf numFmtId="0" fontId="0" fillId="25" borderId="8" xfId="0" quotePrefix="1" applyFill="1" applyBorder="1" applyAlignment="1">
      <alignment horizontal="left" vertical="top" wrapText="1"/>
    </xf>
    <xf numFmtId="0" fontId="0" fillId="25" borderId="5" xfId="0" quotePrefix="1" applyFill="1" applyBorder="1" applyAlignment="1">
      <alignment horizontal="left" vertical="top" wrapText="1"/>
    </xf>
    <xf numFmtId="0" fontId="0" fillId="25" borderId="9" xfId="0" quotePrefix="1" applyFill="1" applyBorder="1" applyAlignment="1">
      <alignment horizontal="left" vertical="top" wrapText="1"/>
    </xf>
    <xf numFmtId="0" fontId="0" fillId="25" borderId="2" xfId="0" applyFill="1" applyBorder="1" applyAlignment="1">
      <alignment horizontal="left" vertical="top" wrapText="1"/>
    </xf>
    <xf numFmtId="0" fontId="0" fillId="25" borderId="2" xfId="0" applyFill="1" applyBorder="1" applyAlignment="1">
      <alignment horizontal="left" vertical="top"/>
    </xf>
    <xf numFmtId="0" fontId="0" fillId="25" borderId="2" xfId="0" applyFill="1" applyBorder="1" applyAlignment="1">
      <alignment horizontal="left"/>
    </xf>
    <xf numFmtId="0" fontId="0" fillId="25" borderId="3" xfId="0" applyFill="1" applyBorder="1" applyAlignment="1">
      <alignment horizontal="center" vertical="center"/>
    </xf>
    <xf numFmtId="0" fontId="0" fillId="25" borderId="7" xfId="0" applyFill="1" applyBorder="1" applyAlignment="1">
      <alignment horizontal="center" vertical="center"/>
    </xf>
    <xf numFmtId="0" fontId="0" fillId="25" borderId="10" xfId="0" applyFill="1" applyBorder="1" applyAlignment="1">
      <alignment horizontal="center" vertical="center"/>
    </xf>
    <xf numFmtId="17" fontId="0" fillId="25" borderId="3" xfId="0" applyNumberFormat="1" applyFill="1" applyBorder="1" applyAlignment="1">
      <alignment horizontal="center" vertical="center"/>
    </xf>
    <xf numFmtId="17" fontId="0" fillId="25" borderId="7" xfId="0" applyNumberFormat="1" applyFill="1" applyBorder="1" applyAlignment="1">
      <alignment horizontal="center" vertical="center"/>
    </xf>
    <xf numFmtId="17" fontId="0" fillId="25" borderId="10" xfId="0" applyNumberFormat="1" applyFill="1" applyBorder="1" applyAlignment="1">
      <alignment horizontal="center"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cellXfs>
  <cellStyles count="29">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2" xfId="14"/>
    <cellStyle name="Lien hypertexte 2 2" xfId="24"/>
    <cellStyle name="Neutral 16" xfId="15"/>
    <cellStyle name="Normal" xfId="0" builtinId="0"/>
    <cellStyle name="Normal 2" xfId="16"/>
    <cellStyle name="Normal 2 2" xfId="21"/>
    <cellStyle name="Normal 2 2 2" xfId="25"/>
    <cellStyle name="Normal 2 3" xfId="23"/>
    <cellStyle name="Normal 2 3 2" xfId="26"/>
    <cellStyle name="Normal 3" xfId="17"/>
    <cellStyle name="Normal 4" xfId="22"/>
    <cellStyle name="Normal 4 2" xfId="27"/>
    <cellStyle name="Normal 5" xfId="28"/>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57000</xdr:colOff>
      <xdr:row>1</xdr:row>
      <xdr:rowOff>79365</xdr:rowOff>
    </xdr:from>
    <xdr:to>
      <xdr:col>3</xdr:col>
      <xdr:colOff>447675</xdr:colOff>
      <xdr:row>5</xdr:row>
      <xdr:rowOff>104775</xdr:rowOff>
    </xdr:to>
    <xdr:pic>
      <xdr:nvPicPr>
        <xdr:cNvPr id="8" name="Image 13"/>
        <xdr:cNvPicPr/>
      </xdr:nvPicPr>
      <xdr:blipFill>
        <a:blip xmlns:r="http://schemas.openxmlformats.org/officeDocument/2006/relationships" r:embed="rId1"/>
        <a:stretch/>
      </xdr:blipFill>
      <xdr:spPr>
        <a:xfrm>
          <a:off x="799950" y="269865"/>
          <a:ext cx="1552725" cy="892185"/>
        </a:xfrm>
        <a:prstGeom prst="rect">
          <a:avLst/>
        </a:prstGeom>
        <a:ln>
          <a:noFill/>
        </a:ln>
      </xdr:spPr>
    </xdr:pic>
    <xdr:clientData/>
  </xdr:twoCellAnchor>
  <xdr:twoCellAnchor editAs="oneCell">
    <xdr:from>
      <xdr:col>2</xdr:col>
      <xdr:colOff>37799</xdr:colOff>
      <xdr:row>24</xdr:row>
      <xdr:rowOff>19080</xdr:rowOff>
    </xdr:from>
    <xdr:to>
      <xdr:col>8</xdr:col>
      <xdr:colOff>9524</xdr:colOff>
      <xdr:row>34</xdr:row>
      <xdr:rowOff>38100</xdr:rowOff>
    </xdr:to>
    <xdr:pic>
      <xdr:nvPicPr>
        <xdr:cNvPr id="9" name="Image 12"/>
        <xdr:cNvPicPr/>
      </xdr:nvPicPr>
      <xdr:blipFill>
        <a:blip xmlns:r="http://schemas.openxmlformats.org/officeDocument/2006/relationships" r:embed="rId2"/>
        <a:stretch/>
      </xdr:blipFill>
      <xdr:spPr>
        <a:xfrm>
          <a:off x="1361774" y="6438930"/>
          <a:ext cx="2772075" cy="175257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0519"/>
          <a:ext cx="9971553" cy="1493682"/>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3733800" y="390525"/>
          <a:ext cx="1544108" cy="5334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56"/>
  <sheetViews>
    <sheetView showGridLines="0" tabSelected="1" topLeftCell="A39" zoomScaleNormal="100" workbookViewId="0">
      <selection activeCell="C50" sqref="C50:K50"/>
    </sheetView>
  </sheetViews>
  <sheetFormatPr baseColWidth="10" defaultColWidth="9.140625" defaultRowHeight="15" x14ac:dyDescent="0.2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x14ac:dyDescent="0.35">
      <c r="F4" s="191" t="s">
        <v>0</v>
      </c>
      <c r="G4" s="191"/>
      <c r="H4" s="191"/>
      <c r="I4" s="191"/>
      <c r="J4" s="191"/>
      <c r="K4" s="191"/>
    </row>
    <row r="6" spans="2:11" x14ac:dyDescent="0.25">
      <c r="K6" s="2"/>
    </row>
    <row r="9" spans="2:11" x14ac:dyDescent="0.25">
      <c r="B9" s="192" t="s">
        <v>1</v>
      </c>
      <c r="C9" s="192"/>
      <c r="D9" s="192"/>
      <c r="E9" s="192"/>
      <c r="F9" s="192"/>
      <c r="G9" s="192"/>
      <c r="H9" s="192"/>
      <c r="I9" s="192"/>
      <c r="J9" s="192"/>
      <c r="K9" s="192"/>
    </row>
    <row r="11" spans="2:11" ht="15" customHeight="1" x14ac:dyDescent="0.25">
      <c r="B11" s="189" t="s">
        <v>2</v>
      </c>
      <c r="C11" s="189"/>
      <c r="D11" s="189"/>
      <c r="E11" s="189"/>
      <c r="F11" s="189"/>
      <c r="G11" s="189"/>
      <c r="H11" s="189"/>
      <c r="I11" s="189"/>
      <c r="J11" s="189"/>
      <c r="K11" s="189"/>
    </row>
    <row r="12" spans="2:11" ht="27.75" customHeight="1" x14ac:dyDescent="0.25">
      <c r="B12" s="189"/>
      <c r="C12" s="189"/>
      <c r="D12" s="189"/>
      <c r="E12" s="189"/>
      <c r="F12" s="189"/>
      <c r="G12" s="189"/>
      <c r="H12" s="189"/>
      <c r="I12" s="189"/>
      <c r="J12" s="189"/>
      <c r="K12" s="189"/>
    </row>
    <row r="13" spans="2:11" ht="6.95" customHeight="1" x14ac:dyDescent="0.25">
      <c r="B13" s="193"/>
      <c r="C13" s="193"/>
      <c r="D13" s="193"/>
      <c r="E13" s="193"/>
      <c r="F13" s="193"/>
      <c r="G13" s="193"/>
      <c r="H13" s="193"/>
      <c r="I13" s="193"/>
      <c r="J13" s="193"/>
      <c r="K13" s="193"/>
    </row>
    <row r="14" spans="2:11" x14ac:dyDescent="0.25">
      <c r="B14" s="187" t="s">
        <v>3</v>
      </c>
      <c r="C14" s="187"/>
      <c r="D14" s="187"/>
      <c r="E14" s="187"/>
      <c r="F14" s="187"/>
      <c r="G14" s="187"/>
      <c r="H14" s="187"/>
      <c r="I14" s="187"/>
      <c r="J14" s="187"/>
      <c r="K14" s="187"/>
    </row>
    <row r="16" spans="2:11" ht="85.5" customHeight="1" x14ac:dyDescent="0.25">
      <c r="B16" s="189" t="s">
        <v>1331</v>
      </c>
      <c r="C16" s="189"/>
      <c r="D16" s="189"/>
      <c r="E16" s="189"/>
      <c r="F16" s="189"/>
      <c r="G16" s="189"/>
      <c r="H16" s="189"/>
      <c r="I16" s="189"/>
      <c r="J16" s="189"/>
      <c r="K16" s="189"/>
    </row>
    <row r="17" spans="2:11" ht="6.75" customHeight="1" x14ac:dyDescent="0.25">
      <c r="B17" s="189"/>
      <c r="C17" s="189"/>
      <c r="D17" s="189"/>
      <c r="E17" s="189"/>
      <c r="F17" s="189"/>
      <c r="G17" s="189"/>
      <c r="H17" s="189"/>
      <c r="I17" s="189"/>
      <c r="J17" s="189"/>
      <c r="K17" s="189"/>
    </row>
    <row r="18" spans="2:11" ht="13.5" customHeight="1" x14ac:dyDescent="0.25">
      <c r="B18" s="3"/>
      <c r="C18" s="3"/>
      <c r="D18" s="3"/>
      <c r="E18" s="3"/>
      <c r="F18" s="3"/>
      <c r="G18" s="3"/>
      <c r="H18" s="3"/>
      <c r="I18" s="3"/>
      <c r="J18" s="3"/>
      <c r="K18" s="3"/>
    </row>
    <row r="19" spans="2:11" ht="26.45" customHeight="1" x14ac:dyDescent="0.25">
      <c r="C19" s="186" t="s">
        <v>1332</v>
      </c>
      <c r="D19" s="186"/>
      <c r="E19" s="186"/>
      <c r="F19" s="186"/>
      <c r="G19" s="186"/>
      <c r="H19" s="186"/>
      <c r="I19" s="186"/>
      <c r="J19" s="186"/>
      <c r="K19" s="186"/>
    </row>
    <row r="20" spans="2:11" ht="6.95" customHeight="1" x14ac:dyDescent="0.25">
      <c r="B20" s="3"/>
      <c r="C20" s="4"/>
      <c r="D20" s="4"/>
      <c r="E20" s="4"/>
      <c r="F20" s="4"/>
      <c r="G20" s="4"/>
      <c r="H20" s="4"/>
      <c r="I20" s="4"/>
      <c r="J20" s="4"/>
      <c r="K20" s="4"/>
    </row>
    <row r="21" spans="2:11" ht="25.5" customHeight="1" x14ac:dyDescent="0.25">
      <c r="C21" s="186" t="s">
        <v>4</v>
      </c>
      <c r="D21" s="186"/>
      <c r="E21" s="186"/>
      <c r="F21" s="186"/>
      <c r="G21" s="186"/>
      <c r="H21" s="186"/>
      <c r="I21" s="186"/>
      <c r="J21" s="186"/>
      <c r="K21" s="186"/>
    </row>
    <row r="22" spans="2:11" ht="6.95" customHeight="1" x14ac:dyDescent="0.25">
      <c r="B22" s="3"/>
      <c r="C22" s="4"/>
      <c r="D22" s="4"/>
      <c r="E22" s="4"/>
      <c r="F22" s="4"/>
      <c r="G22" s="4"/>
      <c r="H22" s="4"/>
      <c r="I22" s="4"/>
      <c r="J22" s="4"/>
      <c r="K22" s="4"/>
    </row>
    <row r="23" spans="2:11" ht="13.5" customHeight="1" x14ac:dyDescent="0.25">
      <c r="C23" s="186" t="s">
        <v>5</v>
      </c>
      <c r="D23" s="186"/>
      <c r="E23" s="186"/>
      <c r="F23" s="186"/>
      <c r="G23" s="186"/>
      <c r="H23" s="186"/>
      <c r="I23" s="186"/>
      <c r="J23" s="186"/>
      <c r="K23" s="186"/>
    </row>
    <row r="24" spans="2:11" ht="33" customHeight="1" x14ac:dyDescent="0.25">
      <c r="B24" s="5"/>
      <c r="C24" s="190" t="s">
        <v>6</v>
      </c>
      <c r="D24" s="190"/>
      <c r="E24" s="190"/>
      <c r="F24" s="190"/>
      <c r="G24" s="190"/>
      <c r="H24" s="190"/>
      <c r="I24" s="190"/>
      <c r="J24" s="190"/>
      <c r="K24" s="190"/>
    </row>
    <row r="25" spans="2:11" ht="6.95" customHeight="1" x14ac:dyDescent="0.25">
      <c r="B25" s="5"/>
      <c r="C25" s="5"/>
      <c r="D25" s="5"/>
      <c r="E25" s="5"/>
      <c r="F25" s="5"/>
      <c r="G25" s="5"/>
      <c r="H25" s="5"/>
      <c r="I25" s="5"/>
      <c r="J25" s="5"/>
      <c r="K25" s="5"/>
    </row>
    <row r="26" spans="2:11" ht="15" customHeight="1" x14ac:dyDescent="0.25">
      <c r="B26" s="5"/>
      <c r="C26" s="5"/>
      <c r="D26" s="5"/>
      <c r="E26" s="5"/>
      <c r="F26" s="5"/>
      <c r="G26" s="5"/>
      <c r="H26" s="5"/>
      <c r="I26" s="188" t="s">
        <v>7</v>
      </c>
      <c r="J26" s="188"/>
      <c r="K26" s="188"/>
    </row>
    <row r="27" spans="2:11" x14ac:dyDescent="0.25">
      <c r="B27" s="5"/>
      <c r="C27" s="5"/>
      <c r="D27" s="5"/>
      <c r="E27" s="5"/>
      <c r="F27" s="5"/>
      <c r="G27" s="5"/>
      <c r="H27" s="5"/>
      <c r="I27" s="188"/>
      <c r="J27" s="188"/>
      <c r="K27" s="188"/>
    </row>
    <row r="28" spans="2:11" x14ac:dyDescent="0.25">
      <c r="B28" s="5"/>
      <c r="C28" s="5"/>
      <c r="D28" s="5"/>
      <c r="E28" s="5"/>
      <c r="F28" s="5"/>
      <c r="G28" s="5"/>
      <c r="H28" s="5"/>
      <c r="I28" s="188"/>
      <c r="J28" s="188"/>
      <c r="K28" s="188"/>
    </row>
    <row r="29" spans="2:11" x14ac:dyDescent="0.25">
      <c r="B29" s="5"/>
      <c r="C29" s="5"/>
      <c r="D29" s="5"/>
      <c r="E29" s="5"/>
      <c r="F29" s="5"/>
      <c r="G29" s="5"/>
      <c r="H29" s="5"/>
      <c r="I29" s="188"/>
      <c r="J29" s="188"/>
      <c r="K29" s="188"/>
    </row>
    <row r="30" spans="2:11" x14ac:dyDescent="0.25">
      <c r="B30" s="5"/>
      <c r="C30" s="5"/>
      <c r="D30" s="5"/>
      <c r="E30" s="5"/>
      <c r="F30" s="5"/>
      <c r="G30" s="5"/>
      <c r="H30" s="5"/>
      <c r="I30" s="188"/>
      <c r="J30" s="188"/>
      <c r="K30" s="188"/>
    </row>
    <row r="31" spans="2:11" ht="14.1" customHeight="1" x14ac:dyDescent="0.25">
      <c r="B31" s="5"/>
      <c r="C31" s="5"/>
      <c r="D31" s="5"/>
      <c r="E31" s="5"/>
      <c r="F31" s="5"/>
      <c r="G31" s="5"/>
      <c r="H31" s="5"/>
      <c r="I31" s="188"/>
      <c r="J31" s="188"/>
      <c r="K31" s="188"/>
    </row>
    <row r="32" spans="2:11" ht="19.5" customHeight="1" x14ac:dyDescent="0.25">
      <c r="B32" s="5"/>
      <c r="C32" s="5"/>
      <c r="D32" s="5"/>
      <c r="E32" s="5"/>
      <c r="F32" s="5"/>
      <c r="G32" s="5"/>
      <c r="H32" s="5"/>
      <c r="I32" s="188"/>
      <c r="J32" s="188"/>
      <c r="K32" s="188"/>
    </row>
    <row r="33" spans="2:11" x14ac:dyDescent="0.25">
      <c r="B33" s="5"/>
      <c r="C33" s="5"/>
      <c r="D33" s="5"/>
      <c r="E33" s="5"/>
      <c r="F33" s="5"/>
      <c r="G33" s="5"/>
      <c r="H33" s="5"/>
      <c r="I33" s="5"/>
      <c r="J33" s="5"/>
      <c r="K33" s="5"/>
    </row>
    <row r="34" spans="2:11" s="6" customFormat="1" ht="6.95" customHeight="1" x14ac:dyDescent="0.25">
      <c r="B34" s="5"/>
      <c r="C34" s="5"/>
      <c r="D34" s="5"/>
      <c r="E34" s="5"/>
      <c r="F34" s="5"/>
      <c r="G34" s="5"/>
      <c r="H34" s="5"/>
      <c r="I34" s="5"/>
      <c r="J34" s="5"/>
      <c r="K34" s="5"/>
    </row>
    <row r="35" spans="2:11" s="6" customFormat="1" ht="6.95" customHeight="1" x14ac:dyDescent="0.25">
      <c r="B35" s="5"/>
      <c r="C35" s="5"/>
      <c r="D35" s="5"/>
      <c r="E35" s="5"/>
      <c r="F35" s="5"/>
      <c r="G35" s="5"/>
      <c r="H35" s="5"/>
      <c r="I35" s="5"/>
      <c r="J35" s="5"/>
      <c r="K35" s="5"/>
    </row>
    <row r="36" spans="2:11" s="6" customFormat="1" ht="28.5" customHeight="1" x14ac:dyDescent="0.25">
      <c r="B36" s="4"/>
      <c r="C36" s="186" t="s">
        <v>868</v>
      </c>
      <c r="D36" s="186"/>
      <c r="E36" s="186"/>
      <c r="F36" s="186"/>
      <c r="G36" s="186"/>
      <c r="H36" s="186"/>
      <c r="I36" s="186"/>
      <c r="J36" s="186"/>
      <c r="K36" s="186"/>
    </row>
    <row r="37" spans="2:11" s="6" customFormat="1" ht="6.95" customHeight="1" x14ac:dyDescent="0.25">
      <c r="B37" s="5"/>
      <c r="C37" s="5"/>
      <c r="D37" s="5"/>
      <c r="E37" s="5"/>
      <c r="F37" s="5"/>
      <c r="G37" s="5"/>
      <c r="H37" s="5"/>
      <c r="I37" s="5"/>
      <c r="J37" s="5"/>
      <c r="K37" s="5"/>
    </row>
    <row r="38" spans="2:11" s="6" customFormat="1" ht="40.5" customHeight="1" x14ac:dyDescent="0.25">
      <c r="B38" s="4"/>
      <c r="C38" s="186" t="s">
        <v>1290</v>
      </c>
      <c r="D38" s="186"/>
      <c r="E38" s="186"/>
      <c r="F38" s="186"/>
      <c r="G38" s="186"/>
      <c r="H38" s="186"/>
      <c r="I38" s="186"/>
      <c r="J38" s="186"/>
      <c r="K38" s="186"/>
    </row>
    <row r="39" spans="2:11" s="6" customFormat="1" ht="6.95" customHeight="1" x14ac:dyDescent="0.25">
      <c r="B39" s="5"/>
      <c r="C39" s="5"/>
      <c r="D39" s="5"/>
      <c r="E39" s="5"/>
      <c r="F39" s="5"/>
      <c r="G39" s="5"/>
      <c r="H39" s="5"/>
      <c r="I39" s="5"/>
      <c r="J39" s="5"/>
      <c r="K39" s="5"/>
    </row>
    <row r="40" spans="2:11" s="6" customFormat="1" ht="15" customHeight="1" x14ac:dyDescent="0.25">
      <c r="B40" s="4"/>
      <c r="C40" s="186" t="s">
        <v>869</v>
      </c>
      <c r="D40" s="186"/>
      <c r="E40" s="186"/>
      <c r="F40" s="186"/>
      <c r="G40" s="186"/>
      <c r="H40" s="186"/>
      <c r="I40" s="186"/>
      <c r="J40" s="186"/>
      <c r="K40" s="186"/>
    </row>
    <row r="41" spans="2:11" s="6" customFormat="1" ht="12.75" customHeight="1" x14ac:dyDescent="0.25">
      <c r="B41" s="5"/>
      <c r="C41" s="5"/>
      <c r="D41" s="5"/>
      <c r="E41" s="5"/>
      <c r="F41" s="5"/>
      <c r="G41" s="5"/>
      <c r="H41" s="5"/>
      <c r="I41" s="5"/>
      <c r="J41" s="5"/>
      <c r="K41" s="5"/>
    </row>
    <row r="42" spans="2:11" s="6" customFormat="1" ht="12.75" customHeight="1" x14ac:dyDescent="0.25">
      <c r="B42" s="5"/>
      <c r="C42" s="157" t="s">
        <v>1188</v>
      </c>
      <c r="D42" s="5"/>
      <c r="E42" s="5"/>
      <c r="F42" s="5"/>
      <c r="G42" s="5"/>
      <c r="H42" s="5"/>
      <c r="I42" s="5"/>
      <c r="J42" s="5"/>
      <c r="K42" s="5"/>
    </row>
    <row r="43" spans="2:11" s="6" customFormat="1" ht="7.5" customHeight="1" x14ac:dyDescent="0.25">
      <c r="B43" s="5"/>
      <c r="C43" s="5"/>
      <c r="D43" s="5"/>
      <c r="E43" s="5"/>
      <c r="F43" s="5"/>
      <c r="G43" s="5"/>
      <c r="H43" s="5"/>
      <c r="I43" s="5"/>
      <c r="J43" s="5"/>
      <c r="K43" s="5"/>
    </row>
    <row r="44" spans="2:11" s="6" customFormat="1" ht="29.25" customHeight="1" x14ac:dyDescent="0.25">
      <c r="B44" s="5"/>
      <c r="C44" s="186" t="s">
        <v>1284</v>
      </c>
      <c r="D44" s="186"/>
      <c r="E44" s="186"/>
      <c r="F44" s="186"/>
      <c r="G44" s="186"/>
      <c r="H44" s="186"/>
      <c r="I44" s="186"/>
      <c r="J44" s="186"/>
      <c r="K44" s="186"/>
    </row>
    <row r="45" spans="2:11" s="6" customFormat="1" ht="9" customHeight="1" x14ac:dyDescent="0.25">
      <c r="B45" s="5"/>
      <c r="C45" s="186"/>
      <c r="D45" s="186"/>
      <c r="E45" s="186"/>
      <c r="F45" s="186"/>
      <c r="G45" s="186"/>
      <c r="H45" s="186"/>
      <c r="I45" s="186"/>
      <c r="J45" s="186"/>
      <c r="K45" s="186"/>
    </row>
    <row r="46" spans="2:11" s="6" customFormat="1" ht="26.25" customHeight="1" x14ac:dyDescent="0.25">
      <c r="B46" s="4"/>
      <c r="C46" s="186" t="s">
        <v>1287</v>
      </c>
      <c r="D46" s="186"/>
      <c r="E46" s="186"/>
      <c r="F46" s="186"/>
      <c r="G46" s="186"/>
      <c r="H46" s="186"/>
      <c r="I46" s="186"/>
      <c r="J46" s="186"/>
      <c r="K46" s="186"/>
    </row>
    <row r="47" spans="2:11" s="6" customFormat="1" ht="10.5" customHeight="1" x14ac:dyDescent="0.25">
      <c r="B47" s="4"/>
      <c r="C47" s="186"/>
      <c r="D47" s="186"/>
      <c r="E47" s="186"/>
      <c r="F47" s="186"/>
      <c r="G47" s="186"/>
      <c r="H47" s="186"/>
      <c r="I47" s="186"/>
      <c r="J47" s="186"/>
      <c r="K47" s="186"/>
    </row>
    <row r="48" spans="2:11" s="6" customFormat="1" ht="9" customHeight="1" x14ac:dyDescent="0.25">
      <c r="B48" s="5"/>
      <c r="C48" s="186"/>
      <c r="D48" s="186"/>
      <c r="E48" s="186"/>
      <c r="F48" s="186"/>
      <c r="G48" s="186"/>
      <c r="H48" s="186"/>
      <c r="I48" s="186"/>
      <c r="J48" s="186"/>
      <c r="K48" s="186"/>
    </row>
    <row r="49" spans="2:11" s="6" customFormat="1" ht="104.25" customHeight="1" x14ac:dyDescent="0.25">
      <c r="B49" s="4"/>
      <c r="C49" s="186" t="s">
        <v>1334</v>
      </c>
      <c r="D49" s="186"/>
      <c r="E49" s="186"/>
      <c r="F49" s="186"/>
      <c r="G49" s="186"/>
      <c r="H49" s="186"/>
      <c r="I49" s="186"/>
      <c r="J49" s="186"/>
      <c r="K49" s="186"/>
    </row>
    <row r="50" spans="2:11" s="6" customFormat="1" ht="10.5" customHeight="1" x14ac:dyDescent="0.25">
      <c r="B50" s="4"/>
      <c r="C50" s="186"/>
      <c r="D50" s="186"/>
      <c r="E50" s="186"/>
      <c r="F50" s="186"/>
      <c r="G50" s="186"/>
      <c r="H50" s="186"/>
      <c r="I50" s="186"/>
      <c r="J50" s="186"/>
      <c r="K50" s="186"/>
    </row>
    <row r="51" spans="2:11" s="6" customFormat="1" ht="26.25" customHeight="1" x14ac:dyDescent="0.25">
      <c r="B51" s="4"/>
      <c r="C51" s="186" t="s">
        <v>1289</v>
      </c>
      <c r="D51" s="186"/>
      <c r="E51" s="186"/>
      <c r="F51" s="186"/>
      <c r="G51" s="186"/>
      <c r="H51" s="186"/>
      <c r="I51" s="186"/>
      <c r="J51" s="186"/>
      <c r="K51" s="186"/>
    </row>
    <row r="52" spans="2:11" s="6" customFormat="1" ht="9" customHeight="1" x14ac:dyDescent="0.25">
      <c r="B52" s="5"/>
      <c r="C52" s="5"/>
      <c r="D52" s="5"/>
      <c r="E52" s="5"/>
      <c r="F52" s="5"/>
      <c r="G52" s="5"/>
      <c r="H52" s="5"/>
      <c r="I52" s="5"/>
      <c r="J52" s="5"/>
      <c r="K52" s="5"/>
    </row>
    <row r="53" spans="2:11" s="6" customFormat="1" ht="10.5" customHeight="1" x14ac:dyDescent="0.25">
      <c r="B53" s="4"/>
      <c r="C53" s="186"/>
      <c r="D53" s="186"/>
      <c r="E53" s="186"/>
      <c r="F53" s="186"/>
      <c r="G53" s="186"/>
      <c r="H53" s="186"/>
      <c r="I53" s="186"/>
      <c r="J53" s="186"/>
      <c r="K53" s="186"/>
    </row>
    <row r="54" spans="2:11" s="6" customFormat="1" ht="26.25" customHeight="1" x14ac:dyDescent="0.25">
      <c r="B54" s="4"/>
      <c r="C54" s="186" t="s">
        <v>1288</v>
      </c>
      <c r="D54" s="186"/>
      <c r="E54" s="186"/>
      <c r="F54" s="186"/>
      <c r="G54" s="186"/>
      <c r="H54" s="186"/>
      <c r="I54" s="186"/>
      <c r="J54" s="186"/>
      <c r="K54" s="186"/>
    </row>
    <row r="55" spans="2:11" s="6" customFormat="1" ht="9" customHeight="1" x14ac:dyDescent="0.25">
      <c r="B55" s="5"/>
      <c r="C55" s="5"/>
      <c r="D55" s="5"/>
      <c r="E55" s="5"/>
      <c r="F55" s="5"/>
      <c r="G55" s="5"/>
      <c r="H55" s="5"/>
      <c r="I55" s="5"/>
      <c r="J55" s="5"/>
      <c r="K55" s="5"/>
    </row>
    <row r="56" spans="2:11" x14ac:dyDescent="0.25">
      <c r="B56" s="187"/>
      <c r="C56" s="187"/>
      <c r="D56" s="187"/>
      <c r="E56" s="187"/>
      <c r="F56" s="187"/>
      <c r="G56" s="187"/>
      <c r="H56" s="187"/>
      <c r="I56" s="187"/>
      <c r="J56" s="187"/>
      <c r="K56" s="187"/>
    </row>
  </sheetData>
  <mergeCells count="25">
    <mergeCell ref="F4:K4"/>
    <mergeCell ref="B9:K9"/>
    <mergeCell ref="B11:K12"/>
    <mergeCell ref="B13:K13"/>
    <mergeCell ref="B14:K14"/>
    <mergeCell ref="B16:K17"/>
    <mergeCell ref="C19:K19"/>
    <mergeCell ref="C21:K21"/>
    <mergeCell ref="C23:K23"/>
    <mergeCell ref="C24:K24"/>
    <mergeCell ref="I26:K32"/>
    <mergeCell ref="C36:K36"/>
    <mergeCell ref="C38:K38"/>
    <mergeCell ref="C46:K46"/>
    <mergeCell ref="C45:K45"/>
    <mergeCell ref="C44:K44"/>
    <mergeCell ref="C54:K54"/>
    <mergeCell ref="C40:K40"/>
    <mergeCell ref="C47:K47"/>
    <mergeCell ref="B56:K56"/>
    <mergeCell ref="C51:K51"/>
    <mergeCell ref="C48:K48"/>
    <mergeCell ref="C49:K49"/>
    <mergeCell ref="C50:K50"/>
    <mergeCell ref="C53:K53"/>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5" zoomScale="85" zoomScaleNormal="85" workbookViewId="0">
      <selection activeCell="E27" sqref="E27:L27"/>
    </sheetView>
  </sheetViews>
  <sheetFormatPr baseColWidth="10" defaultRowHeight="15" x14ac:dyDescent="0.25"/>
  <cols>
    <col min="1" max="1" width="2.85546875" style="159" customWidth="1"/>
    <col min="2" max="2" width="11.42578125" style="160"/>
    <col min="3" max="3" width="10.5703125" style="160" customWidth="1"/>
    <col min="4" max="4" width="12.42578125" style="160" customWidth="1"/>
    <col min="5" max="12" width="15.85546875" style="160" customWidth="1"/>
    <col min="13" max="16384" width="11.42578125" style="160"/>
  </cols>
  <sheetData>
    <row r="1" spans="2:13" s="159" customFormat="1" ht="12.75" customHeight="1" thickBot="1" x14ac:dyDescent="0.3"/>
    <row r="2" spans="2:13" x14ac:dyDescent="0.25">
      <c r="B2" s="161"/>
      <c r="C2" s="162"/>
      <c r="D2" s="162"/>
      <c r="E2" s="162"/>
      <c r="F2" s="162"/>
      <c r="G2" s="162"/>
      <c r="H2" s="162"/>
      <c r="I2" s="162"/>
      <c r="J2" s="162"/>
      <c r="K2" s="162"/>
      <c r="L2" s="162"/>
      <c r="M2" s="163"/>
    </row>
    <row r="3" spans="2:13" x14ac:dyDescent="0.25">
      <c r="B3" s="164"/>
      <c r="C3" s="165"/>
      <c r="D3" s="165"/>
      <c r="E3" s="165"/>
      <c r="F3" s="165"/>
      <c r="G3" s="165"/>
      <c r="H3" s="165"/>
      <c r="I3" s="165"/>
      <c r="J3" s="165"/>
      <c r="K3" s="165"/>
      <c r="L3" s="165"/>
      <c r="M3" s="166"/>
    </row>
    <row r="4" spans="2:13" x14ac:dyDescent="0.25">
      <c r="B4" s="164"/>
      <c r="C4" s="165"/>
      <c r="D4" s="165"/>
      <c r="E4" s="165"/>
      <c r="F4" s="165"/>
      <c r="G4" s="165"/>
      <c r="H4" s="165"/>
      <c r="I4" s="165"/>
      <c r="J4" s="165"/>
      <c r="K4" s="165"/>
      <c r="L4" s="165"/>
      <c r="M4" s="166"/>
    </row>
    <row r="5" spans="2:13" x14ac:dyDescent="0.25">
      <c r="B5" s="164"/>
      <c r="C5" s="165"/>
      <c r="D5" s="165"/>
      <c r="E5" s="165"/>
      <c r="F5" s="165"/>
      <c r="G5" s="165"/>
      <c r="H5" s="165"/>
      <c r="I5" s="165"/>
      <c r="J5" s="165"/>
      <c r="K5" s="165"/>
      <c r="L5" s="165"/>
      <c r="M5" s="166"/>
    </row>
    <row r="6" spans="2:13" x14ac:dyDescent="0.25">
      <c r="B6" s="164"/>
      <c r="C6" s="165"/>
      <c r="D6" s="165"/>
      <c r="E6" s="165"/>
      <c r="F6" s="165"/>
      <c r="G6" s="165"/>
      <c r="H6" s="165"/>
      <c r="I6" s="165"/>
      <c r="J6" s="165"/>
      <c r="K6" s="165"/>
      <c r="L6" s="165"/>
      <c r="M6" s="166"/>
    </row>
    <row r="7" spans="2:13" x14ac:dyDescent="0.25">
      <c r="B7" s="164"/>
      <c r="C7" s="165"/>
      <c r="D7" s="165"/>
      <c r="E7" s="165"/>
      <c r="F7" s="165"/>
      <c r="G7" s="165"/>
      <c r="H7" s="165"/>
      <c r="I7" s="165"/>
      <c r="J7" s="165"/>
      <c r="K7" s="165"/>
      <c r="L7" s="165"/>
      <c r="M7" s="166"/>
    </row>
    <row r="8" spans="2:13" ht="15.75" customHeight="1" x14ac:dyDescent="0.25">
      <c r="B8" s="164"/>
      <c r="C8" s="167" t="s">
        <v>1234</v>
      </c>
      <c r="D8" s="167"/>
      <c r="E8" s="168"/>
      <c r="F8" s="168"/>
      <c r="G8" s="165"/>
      <c r="H8" s="165"/>
      <c r="I8" s="165"/>
      <c r="J8" s="165"/>
      <c r="K8" s="165"/>
      <c r="L8" s="165"/>
      <c r="M8" s="166"/>
    </row>
    <row r="9" spans="2:13" x14ac:dyDescent="0.25">
      <c r="B9" s="164"/>
      <c r="C9" s="165" t="s">
        <v>1235</v>
      </c>
      <c r="D9" s="165"/>
      <c r="E9" s="165"/>
      <c r="F9" s="165"/>
      <c r="G9" s="165"/>
      <c r="H9" s="165"/>
      <c r="I9" s="165"/>
      <c r="J9" s="165"/>
      <c r="K9" s="165"/>
      <c r="L9" s="165"/>
      <c r="M9" s="166"/>
    </row>
    <row r="10" spans="2:13" x14ac:dyDescent="0.25">
      <c r="B10" s="164"/>
      <c r="C10" s="165" t="s">
        <v>1236</v>
      </c>
      <c r="D10" s="165"/>
      <c r="E10" s="165"/>
      <c r="F10" s="165"/>
      <c r="G10" s="165"/>
      <c r="H10" s="165"/>
      <c r="I10" s="165"/>
      <c r="J10" s="165"/>
      <c r="K10" s="165"/>
      <c r="L10" s="165"/>
      <c r="M10" s="166"/>
    </row>
    <row r="11" spans="2:13" x14ac:dyDescent="0.25">
      <c r="B11" s="164"/>
      <c r="C11" s="165"/>
      <c r="D11" s="165"/>
      <c r="E11" s="165"/>
      <c r="F11" s="165"/>
      <c r="G11" s="165"/>
      <c r="H11" s="165"/>
      <c r="I11" s="165"/>
      <c r="J11" s="165"/>
      <c r="K11" s="165"/>
      <c r="L11" s="165"/>
      <c r="M11" s="166"/>
    </row>
    <row r="12" spans="2:13" x14ac:dyDescent="0.25">
      <c r="B12" s="164"/>
      <c r="C12" s="165"/>
      <c r="D12" s="165"/>
      <c r="E12" s="165"/>
      <c r="F12" s="165"/>
      <c r="G12" s="165"/>
      <c r="H12" s="165"/>
      <c r="I12" s="165"/>
      <c r="J12" s="165"/>
      <c r="K12" s="165"/>
      <c r="L12" s="165"/>
      <c r="M12" s="166"/>
    </row>
    <row r="13" spans="2:13" x14ac:dyDescent="0.25">
      <c r="B13" s="164"/>
      <c r="C13" s="165"/>
      <c r="D13" s="165"/>
      <c r="E13" s="165"/>
      <c r="F13" s="165"/>
      <c r="G13" s="165"/>
      <c r="H13" s="165"/>
      <c r="I13" s="165"/>
      <c r="J13" s="165"/>
      <c r="K13" s="165"/>
      <c r="L13" s="165"/>
      <c r="M13" s="166"/>
    </row>
    <row r="14" spans="2:13" ht="18" customHeight="1" x14ac:dyDescent="0.25">
      <c r="B14" s="164"/>
      <c r="C14" s="165"/>
      <c r="D14" s="165"/>
      <c r="E14" s="165"/>
      <c r="F14" s="165"/>
      <c r="G14" s="165"/>
      <c r="H14" s="165"/>
      <c r="I14" s="165"/>
      <c r="J14" s="165"/>
      <c r="K14" s="165"/>
      <c r="L14" s="165"/>
      <c r="M14" s="166"/>
    </row>
    <row r="15" spans="2:13" ht="20.25" customHeight="1" x14ac:dyDescent="0.25">
      <c r="B15" s="164"/>
      <c r="C15" s="194" t="s">
        <v>1286</v>
      </c>
      <c r="D15" s="194"/>
      <c r="E15" s="194"/>
      <c r="F15" s="194"/>
      <c r="G15" s="194"/>
      <c r="H15" s="194"/>
      <c r="I15" s="194"/>
      <c r="J15" s="194"/>
      <c r="K15" s="194"/>
      <c r="L15" s="194"/>
      <c r="M15" s="166"/>
    </row>
    <row r="16" spans="2:13" ht="20.25" customHeight="1" x14ac:dyDescent="0.25">
      <c r="B16" s="164"/>
      <c r="C16" s="194"/>
      <c r="D16" s="194"/>
      <c r="E16" s="194"/>
      <c r="F16" s="194"/>
      <c r="G16" s="194"/>
      <c r="H16" s="194"/>
      <c r="I16" s="194"/>
      <c r="J16" s="194"/>
      <c r="K16" s="194"/>
      <c r="L16" s="194"/>
      <c r="M16" s="166"/>
    </row>
    <row r="17" spans="2:13" ht="20.25" customHeight="1" x14ac:dyDescent="0.25">
      <c r="B17" s="164"/>
      <c r="C17" s="194"/>
      <c r="D17" s="194"/>
      <c r="E17" s="194"/>
      <c r="F17" s="194"/>
      <c r="G17" s="194"/>
      <c r="H17" s="194"/>
      <c r="I17" s="194"/>
      <c r="J17" s="194"/>
      <c r="K17" s="194"/>
      <c r="L17" s="194"/>
      <c r="M17" s="166"/>
    </row>
    <row r="18" spans="2:13" x14ac:dyDescent="0.25">
      <c r="B18" s="164"/>
      <c r="C18" s="165"/>
      <c r="D18" s="165"/>
      <c r="E18" s="165"/>
      <c r="F18" s="165"/>
      <c r="G18" s="165"/>
      <c r="H18" s="165"/>
      <c r="I18" s="165"/>
      <c r="J18" s="165"/>
      <c r="K18" s="165"/>
      <c r="L18" s="165"/>
      <c r="M18" s="166"/>
    </row>
    <row r="19" spans="2:13" x14ac:dyDescent="0.25">
      <c r="B19" s="164"/>
      <c r="C19" s="165"/>
      <c r="D19" s="165"/>
      <c r="E19" s="165"/>
      <c r="F19" s="165"/>
      <c r="G19" s="165"/>
      <c r="H19" s="165"/>
      <c r="I19" s="165"/>
      <c r="J19" s="165"/>
      <c r="K19" s="165"/>
      <c r="L19" s="165"/>
      <c r="M19" s="166"/>
    </row>
    <row r="20" spans="2:13" x14ac:dyDescent="0.25">
      <c r="B20" s="164"/>
      <c r="C20" s="165"/>
      <c r="D20" s="165"/>
      <c r="E20" s="165"/>
      <c r="F20" s="165"/>
      <c r="G20" s="165"/>
      <c r="H20" s="165"/>
      <c r="I20" s="165"/>
      <c r="J20" s="165"/>
      <c r="K20" s="165"/>
      <c r="L20" s="165"/>
      <c r="M20" s="166"/>
    </row>
    <row r="21" spans="2:13" x14ac:dyDescent="0.25">
      <c r="B21" s="164"/>
      <c r="C21" s="165"/>
      <c r="D21" s="165"/>
      <c r="E21" s="165"/>
      <c r="F21" s="165"/>
      <c r="G21" s="165"/>
      <c r="H21" s="165"/>
      <c r="I21" s="165"/>
      <c r="J21" s="165"/>
      <c r="K21" s="165"/>
      <c r="L21" s="165"/>
      <c r="M21" s="166"/>
    </row>
    <row r="22" spans="2:13" ht="21" customHeight="1" x14ac:dyDescent="0.25">
      <c r="B22" s="164"/>
      <c r="C22" s="183" t="s">
        <v>1285</v>
      </c>
      <c r="D22" s="183" t="s">
        <v>482</v>
      </c>
      <c r="E22" s="196" t="s">
        <v>1237</v>
      </c>
      <c r="F22" s="196"/>
      <c r="G22" s="196"/>
      <c r="H22" s="196"/>
      <c r="I22" s="196"/>
      <c r="J22" s="196"/>
      <c r="K22" s="196"/>
      <c r="L22" s="196"/>
      <c r="M22" s="166"/>
    </row>
    <row r="23" spans="2:13" ht="331.5" customHeight="1" x14ac:dyDescent="0.25">
      <c r="B23" s="164"/>
      <c r="C23" s="203" t="s">
        <v>1330</v>
      </c>
      <c r="D23" s="206">
        <v>44531</v>
      </c>
      <c r="E23" s="197" t="s">
        <v>1311</v>
      </c>
      <c r="F23" s="198"/>
      <c r="G23" s="198"/>
      <c r="H23" s="198"/>
      <c r="I23" s="198"/>
      <c r="J23" s="198"/>
      <c r="K23" s="198"/>
      <c r="L23" s="199"/>
      <c r="M23" s="166"/>
    </row>
    <row r="24" spans="2:13" ht="195.75" customHeight="1" x14ac:dyDescent="0.25">
      <c r="B24" s="164"/>
      <c r="C24" s="204"/>
      <c r="D24" s="207"/>
      <c r="E24" s="197" t="s">
        <v>1313</v>
      </c>
      <c r="F24" s="198"/>
      <c r="G24" s="198"/>
      <c r="H24" s="198"/>
      <c r="I24" s="198"/>
      <c r="J24" s="198"/>
      <c r="K24" s="198"/>
      <c r="L24" s="199"/>
      <c r="M24" s="166"/>
    </row>
    <row r="25" spans="2:13" ht="260.25" customHeight="1" x14ac:dyDescent="0.25">
      <c r="B25" s="164"/>
      <c r="C25" s="204"/>
      <c r="D25" s="207"/>
      <c r="E25" s="200" t="s">
        <v>1317</v>
      </c>
      <c r="F25" s="201"/>
      <c r="G25" s="201"/>
      <c r="H25" s="201"/>
      <c r="I25" s="201"/>
      <c r="J25" s="201"/>
      <c r="K25" s="201"/>
      <c r="L25" s="201"/>
      <c r="M25" s="166"/>
    </row>
    <row r="26" spans="2:13" x14ac:dyDescent="0.25">
      <c r="B26" s="164"/>
      <c r="C26" s="205"/>
      <c r="D26" s="208"/>
      <c r="E26" s="202" t="s">
        <v>1333</v>
      </c>
      <c r="F26" s="202"/>
      <c r="G26" s="202"/>
      <c r="H26" s="202"/>
      <c r="I26" s="202"/>
      <c r="J26" s="202"/>
      <c r="K26" s="202"/>
      <c r="L26" s="202"/>
      <c r="M26" s="166"/>
    </row>
    <row r="27" spans="2:13" x14ac:dyDescent="0.25">
      <c r="B27" s="164"/>
      <c r="C27" s="176"/>
      <c r="D27" s="176"/>
      <c r="E27" s="202"/>
      <c r="F27" s="202"/>
      <c r="G27" s="202"/>
      <c r="H27" s="202"/>
      <c r="I27" s="202"/>
      <c r="J27" s="202"/>
      <c r="K27" s="202"/>
      <c r="L27" s="202"/>
      <c r="M27" s="166"/>
    </row>
    <row r="28" spans="2:13" x14ac:dyDescent="0.25">
      <c r="B28" s="164"/>
      <c r="C28" s="176"/>
      <c r="D28" s="176"/>
      <c r="E28" s="202"/>
      <c r="F28" s="202"/>
      <c r="G28" s="202"/>
      <c r="H28" s="202"/>
      <c r="I28" s="202"/>
      <c r="J28" s="202"/>
      <c r="K28" s="202"/>
      <c r="L28" s="202"/>
      <c r="M28" s="166"/>
    </row>
    <row r="29" spans="2:13" x14ac:dyDescent="0.25">
      <c r="B29" s="164"/>
      <c r="C29" s="165"/>
      <c r="D29" s="165"/>
      <c r="E29" s="195"/>
      <c r="F29" s="195"/>
      <c r="G29" s="195"/>
      <c r="H29" s="195"/>
      <c r="I29" s="195"/>
      <c r="J29" s="195"/>
      <c r="K29" s="195"/>
      <c r="L29" s="195"/>
      <c r="M29" s="166"/>
    </row>
    <row r="30" spans="2:13" x14ac:dyDescent="0.25">
      <c r="B30" s="164"/>
      <c r="C30" s="165"/>
      <c r="D30" s="165"/>
      <c r="E30" s="195"/>
      <c r="F30" s="195"/>
      <c r="G30" s="195"/>
      <c r="H30" s="195"/>
      <c r="I30" s="195"/>
      <c r="J30" s="195"/>
      <c r="K30" s="195"/>
      <c r="L30" s="195"/>
      <c r="M30" s="166"/>
    </row>
    <row r="31" spans="2:13" x14ac:dyDescent="0.25">
      <c r="B31" s="164"/>
      <c r="C31" s="165"/>
      <c r="D31" s="165"/>
      <c r="E31" s="195"/>
      <c r="F31" s="195"/>
      <c r="G31" s="195"/>
      <c r="H31" s="195"/>
      <c r="I31" s="195"/>
      <c r="J31" s="195"/>
      <c r="K31" s="195"/>
      <c r="L31" s="195"/>
      <c r="M31" s="166"/>
    </row>
    <row r="32" spans="2:13" x14ac:dyDescent="0.25">
      <c r="B32" s="164"/>
      <c r="C32" s="165"/>
      <c r="D32" s="165"/>
      <c r="E32" s="195"/>
      <c r="F32" s="195"/>
      <c r="G32" s="195"/>
      <c r="H32" s="195"/>
      <c r="I32" s="195"/>
      <c r="J32" s="195"/>
      <c r="K32" s="195"/>
      <c r="L32" s="195"/>
      <c r="M32" s="166"/>
    </row>
    <row r="33" spans="2:13" x14ac:dyDescent="0.25">
      <c r="B33" s="164"/>
      <c r="C33" s="165"/>
      <c r="D33" s="165"/>
      <c r="E33" s="165"/>
      <c r="F33" s="165"/>
      <c r="G33" s="165"/>
      <c r="H33" s="165"/>
      <c r="I33" s="165"/>
      <c r="J33" s="165"/>
      <c r="K33" s="165"/>
      <c r="L33" s="165"/>
      <c r="M33" s="166"/>
    </row>
    <row r="34" spans="2:13" x14ac:dyDescent="0.25">
      <c r="B34" s="164"/>
      <c r="C34" s="165"/>
      <c r="D34" s="165"/>
      <c r="E34" s="165"/>
      <c r="F34" s="165"/>
      <c r="G34" s="165"/>
      <c r="H34" s="165"/>
      <c r="I34" s="165"/>
      <c r="J34" s="165"/>
      <c r="K34" s="165"/>
      <c r="L34" s="165"/>
      <c r="M34" s="166"/>
    </row>
    <row r="35" spans="2:13" x14ac:dyDescent="0.25">
      <c r="B35" s="164"/>
      <c r="C35" s="165"/>
      <c r="D35" s="165"/>
      <c r="E35" s="165"/>
      <c r="F35" s="165"/>
      <c r="G35" s="165"/>
      <c r="H35" s="165"/>
      <c r="I35" s="165"/>
      <c r="J35" s="165"/>
      <c r="K35" s="165"/>
      <c r="L35" s="165"/>
      <c r="M35" s="166"/>
    </row>
    <row r="36" spans="2:13" x14ac:dyDescent="0.25">
      <c r="B36" s="164"/>
      <c r="C36" s="165"/>
      <c r="D36" s="165"/>
      <c r="E36" s="165"/>
      <c r="F36" s="165"/>
      <c r="G36" s="165"/>
      <c r="H36" s="165"/>
      <c r="I36" s="165"/>
      <c r="J36" s="165"/>
      <c r="K36" s="165"/>
      <c r="L36" s="165"/>
      <c r="M36" s="166"/>
    </row>
    <row r="37" spans="2:13" x14ac:dyDescent="0.25">
      <c r="B37" s="164"/>
      <c r="C37" s="165"/>
      <c r="D37" s="165"/>
      <c r="E37" s="165"/>
      <c r="F37" s="165"/>
      <c r="G37" s="165"/>
      <c r="H37" s="165"/>
      <c r="I37" s="165"/>
      <c r="J37" s="165"/>
      <c r="K37" s="165"/>
      <c r="L37" s="165"/>
      <c r="M37" s="166"/>
    </row>
    <row r="38" spans="2:13" x14ac:dyDescent="0.25">
      <c r="B38" s="164"/>
      <c r="C38" s="165"/>
      <c r="D38" s="165"/>
      <c r="E38" s="165"/>
      <c r="F38" s="165"/>
      <c r="G38" s="165"/>
      <c r="H38" s="165"/>
      <c r="I38" s="165"/>
      <c r="J38" s="165"/>
      <c r="K38" s="165"/>
      <c r="L38" s="165"/>
      <c r="M38" s="166"/>
    </row>
    <row r="39" spans="2:13" x14ac:dyDescent="0.25">
      <c r="B39" s="164"/>
      <c r="C39" s="165"/>
      <c r="D39" s="165"/>
      <c r="E39" s="165"/>
      <c r="F39" s="165"/>
      <c r="G39" s="165"/>
      <c r="H39" s="165"/>
      <c r="I39" s="165"/>
      <c r="J39" s="165"/>
      <c r="K39" s="165"/>
      <c r="L39" s="165"/>
      <c r="M39" s="166"/>
    </row>
    <row r="40" spans="2:13" x14ac:dyDescent="0.25">
      <c r="B40" s="164"/>
      <c r="C40" s="165"/>
      <c r="D40" s="165"/>
      <c r="E40" s="165"/>
      <c r="F40" s="165"/>
      <c r="G40" s="165"/>
      <c r="H40" s="165"/>
      <c r="I40" s="165"/>
      <c r="J40" s="165"/>
      <c r="K40" s="165"/>
      <c r="L40" s="165"/>
      <c r="M40" s="166"/>
    </row>
    <row r="41" spans="2:13" ht="15.75" thickBot="1" x14ac:dyDescent="0.3">
      <c r="B41" s="169"/>
      <c r="C41" s="170"/>
      <c r="D41" s="170"/>
      <c r="E41" s="170"/>
      <c r="F41" s="170"/>
      <c r="G41" s="170"/>
      <c r="H41" s="170"/>
      <c r="I41" s="170"/>
      <c r="J41" s="170"/>
      <c r="K41" s="170"/>
      <c r="L41" s="170"/>
      <c r="M41" s="171"/>
    </row>
  </sheetData>
  <mergeCells count="14">
    <mergeCell ref="C15:L17"/>
    <mergeCell ref="E32:L32"/>
    <mergeCell ref="E22:L22"/>
    <mergeCell ref="E23:L23"/>
    <mergeCell ref="E24:L24"/>
    <mergeCell ref="E25:L25"/>
    <mergeCell ref="E26:L26"/>
    <mergeCell ref="E27:L27"/>
    <mergeCell ref="E28:L28"/>
    <mergeCell ref="E29:L29"/>
    <mergeCell ref="E30:L30"/>
    <mergeCell ref="E31:L31"/>
    <mergeCell ref="C23:C26"/>
    <mergeCell ref="D23:D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workbookViewId="0">
      <pane ySplit="4" topLeftCell="A132" activePane="bottomLeft" state="frozen"/>
      <selection activeCell="G50" sqref="G50"/>
      <selection pane="bottomLeft" activeCell="B4" sqref="B4"/>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3"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8.85546875" style="109" customWidth="1"/>
    <col min="16" max="17" width="16" style="109" customWidth="1"/>
    <col min="18" max="18" width="45.42578125" style="10" customWidth="1"/>
    <col min="19" max="16384" width="9.140625" style="93"/>
  </cols>
  <sheetData>
    <row r="1" spans="1:18" s="92" customFormat="1" x14ac:dyDescent="0.25">
      <c r="A1" s="64"/>
      <c r="B1" s="70" t="s">
        <v>265</v>
      </c>
      <c r="C1" s="112"/>
      <c r="D1" s="13"/>
      <c r="E1" s="13"/>
      <c r="F1" s="13"/>
      <c r="G1" s="102"/>
      <c r="H1" s="102"/>
      <c r="I1" s="102"/>
      <c r="J1" s="65"/>
      <c r="K1" s="14"/>
      <c r="L1" s="14"/>
      <c r="M1" s="14"/>
      <c r="N1" s="14"/>
      <c r="O1" s="108"/>
      <c r="P1" s="108"/>
      <c r="Q1" s="108"/>
      <c r="R1" s="14"/>
    </row>
    <row r="2" spans="1:18" s="92" customFormat="1" x14ac:dyDescent="0.25">
      <c r="A2" s="15"/>
      <c r="B2" s="15"/>
      <c r="C2" s="11"/>
      <c r="D2" s="13"/>
      <c r="E2" s="13"/>
      <c r="F2" s="11"/>
      <c r="G2" s="102"/>
      <c r="H2" s="102"/>
      <c r="I2" s="102"/>
      <c r="J2" s="12"/>
      <c r="K2" s="16"/>
      <c r="L2" s="14"/>
      <c r="M2" s="14"/>
      <c r="N2" s="14"/>
      <c r="O2" s="133"/>
      <c r="P2" s="108"/>
      <c r="Q2" s="108"/>
      <c r="R2" s="14"/>
    </row>
    <row r="3" spans="1:18" s="92" customFormat="1" x14ac:dyDescent="0.25">
      <c r="A3" s="12"/>
      <c r="B3" s="12"/>
      <c r="C3" s="11"/>
      <c r="D3" s="13"/>
      <c r="E3" s="13"/>
      <c r="F3" s="13"/>
      <c r="G3" s="102"/>
      <c r="H3" s="102"/>
      <c r="I3" s="102"/>
      <c r="J3" s="65"/>
      <c r="K3" s="16"/>
      <c r="L3" s="14"/>
      <c r="M3" s="14"/>
      <c r="N3" s="14"/>
      <c r="O3" s="108"/>
      <c r="P3" s="108"/>
      <c r="Q3" s="108"/>
      <c r="R3" s="14"/>
    </row>
    <row r="4" spans="1:18" ht="42.75" x14ac:dyDescent="0.25">
      <c r="A4" s="69" t="s">
        <v>9</v>
      </c>
      <c r="B4" s="69" t="s">
        <v>8</v>
      </c>
      <c r="C4" s="209" t="s">
        <v>10</v>
      </c>
      <c r="D4" s="211"/>
      <c r="E4" s="211"/>
      <c r="F4" s="210"/>
      <c r="G4" s="209" t="s">
        <v>506</v>
      </c>
      <c r="H4" s="210"/>
      <c r="I4" s="69" t="s">
        <v>11</v>
      </c>
      <c r="J4" s="69" t="s">
        <v>12</v>
      </c>
      <c r="K4" s="69" t="s">
        <v>13</v>
      </c>
      <c r="L4" s="69" t="s">
        <v>14</v>
      </c>
      <c r="M4" s="69" t="s">
        <v>952</v>
      </c>
      <c r="N4" s="69" t="s">
        <v>953</v>
      </c>
      <c r="O4" s="69" t="s">
        <v>481</v>
      </c>
      <c r="P4" s="69" t="s">
        <v>480</v>
      </c>
      <c r="Q4" s="69" t="s">
        <v>1268</v>
      </c>
      <c r="R4" s="69" t="s">
        <v>499</v>
      </c>
    </row>
    <row r="5" spans="1:18" ht="29.25" x14ac:dyDescent="0.25">
      <c r="A5" s="18"/>
      <c r="B5" s="18"/>
      <c r="C5" s="18" t="s">
        <v>15</v>
      </c>
      <c r="D5" s="18" t="s">
        <v>16</v>
      </c>
      <c r="E5" s="110" t="s">
        <v>17</v>
      </c>
      <c r="F5" s="18" t="s">
        <v>18</v>
      </c>
      <c r="G5" s="17" t="s">
        <v>638</v>
      </c>
      <c r="H5" s="18" t="s">
        <v>639</v>
      </c>
      <c r="I5" s="179"/>
      <c r="J5" s="66"/>
      <c r="K5" s="19"/>
      <c r="L5" s="20"/>
      <c r="M5" s="21"/>
      <c r="N5" s="21"/>
      <c r="O5" s="104"/>
      <c r="P5" s="104"/>
      <c r="Q5" s="104"/>
      <c r="R5" s="21"/>
    </row>
    <row r="6" spans="1:18" ht="57" x14ac:dyDescent="0.25">
      <c r="A6" s="23" t="s">
        <v>20</v>
      </c>
      <c r="B6" s="22" t="s">
        <v>19</v>
      </c>
      <c r="C6" s="24" t="s">
        <v>21</v>
      </c>
      <c r="D6" s="24"/>
      <c r="E6" s="24"/>
      <c r="F6" s="24"/>
      <c r="G6" s="101" t="s">
        <v>629</v>
      </c>
      <c r="H6" s="95" t="s">
        <v>508</v>
      </c>
      <c r="I6" s="29" t="s">
        <v>63</v>
      </c>
      <c r="J6" s="28">
        <v>20</v>
      </c>
      <c r="K6" s="25"/>
      <c r="L6" s="26"/>
      <c r="M6" s="27" t="s">
        <v>23</v>
      </c>
      <c r="N6" s="27" t="s">
        <v>954</v>
      </c>
      <c r="O6" s="22" t="s">
        <v>1248</v>
      </c>
      <c r="P6" s="22"/>
      <c r="Q6" s="22" t="s">
        <v>816</v>
      </c>
      <c r="R6" s="27"/>
    </row>
    <row r="7" spans="1:18" ht="42.75" x14ac:dyDescent="0.25">
      <c r="A7" s="23" t="s">
        <v>24</v>
      </c>
      <c r="B7" s="22" t="s">
        <v>19</v>
      </c>
      <c r="C7" s="24" t="s">
        <v>25</v>
      </c>
      <c r="D7" s="24"/>
      <c r="E7" s="24"/>
      <c r="F7" s="24"/>
      <c r="G7" s="101" t="s">
        <v>629</v>
      </c>
      <c r="H7" s="95" t="s">
        <v>509</v>
      </c>
      <c r="I7" s="29" t="s">
        <v>26</v>
      </c>
      <c r="J7" s="28" t="s">
        <v>27</v>
      </c>
      <c r="K7" s="28" t="s">
        <v>812</v>
      </c>
      <c r="L7" s="55"/>
      <c r="M7" s="27" t="s">
        <v>28</v>
      </c>
      <c r="N7" s="27" t="s">
        <v>523</v>
      </c>
      <c r="O7" s="22" t="s">
        <v>496</v>
      </c>
      <c r="P7" s="22"/>
      <c r="Q7" s="22" t="s">
        <v>817</v>
      </c>
      <c r="R7" s="27"/>
    </row>
    <row r="8" spans="1:18" ht="71.25" x14ac:dyDescent="0.25">
      <c r="A8" s="23" t="s">
        <v>29</v>
      </c>
      <c r="B8" s="22" t="s">
        <v>19</v>
      </c>
      <c r="C8" s="24" t="s">
        <v>30</v>
      </c>
      <c r="D8" s="24"/>
      <c r="E8" s="24"/>
      <c r="F8" s="24"/>
      <c r="G8" s="101" t="s">
        <v>629</v>
      </c>
      <c r="H8" s="101" t="s">
        <v>875</v>
      </c>
      <c r="I8" s="29" t="s">
        <v>31</v>
      </c>
      <c r="J8" s="28">
        <v>3</v>
      </c>
      <c r="K8" s="94" t="s">
        <v>257</v>
      </c>
      <c r="L8" s="55"/>
      <c r="M8" s="27" t="s">
        <v>32</v>
      </c>
      <c r="N8" s="27" t="s">
        <v>955</v>
      </c>
      <c r="O8" s="22" t="s">
        <v>479</v>
      </c>
      <c r="P8" s="22"/>
      <c r="Q8" s="22" t="s">
        <v>818</v>
      </c>
      <c r="R8" s="27"/>
    </row>
    <row r="9" spans="1:18" ht="114" x14ac:dyDescent="0.25">
      <c r="A9" s="23" t="s">
        <v>33</v>
      </c>
      <c r="B9" s="22" t="s">
        <v>19</v>
      </c>
      <c r="C9" s="24" t="s">
        <v>34</v>
      </c>
      <c r="D9" s="24"/>
      <c r="E9" s="24"/>
      <c r="F9" s="24"/>
      <c r="G9" s="101" t="s">
        <v>629</v>
      </c>
      <c r="H9" s="95" t="s">
        <v>510</v>
      </c>
      <c r="I9" s="29" t="s">
        <v>31</v>
      </c>
      <c r="J9" s="28">
        <v>3</v>
      </c>
      <c r="K9" s="28" t="s">
        <v>35</v>
      </c>
      <c r="L9" s="29"/>
      <c r="M9" s="27" t="s">
        <v>956</v>
      </c>
      <c r="N9" s="27" t="s">
        <v>957</v>
      </c>
      <c r="O9" s="22" t="s">
        <v>483</v>
      </c>
      <c r="P9" s="22"/>
      <c r="Q9" s="22" t="s">
        <v>819</v>
      </c>
      <c r="R9" s="27"/>
    </row>
    <row r="10" spans="1:18" ht="142.5" x14ac:dyDescent="0.25">
      <c r="A10" s="23" t="s">
        <v>270</v>
      </c>
      <c r="B10" s="22" t="s">
        <v>36</v>
      </c>
      <c r="C10" s="24" t="s">
        <v>271</v>
      </c>
      <c r="D10" s="24"/>
      <c r="E10" s="24"/>
      <c r="F10" s="24"/>
      <c r="G10" s="101" t="s">
        <v>629</v>
      </c>
      <c r="H10" s="95" t="s">
        <v>511</v>
      </c>
      <c r="I10" s="29" t="s">
        <v>31</v>
      </c>
      <c r="J10" s="28">
        <v>3</v>
      </c>
      <c r="K10" s="28" t="s">
        <v>35</v>
      </c>
      <c r="L10" s="29"/>
      <c r="M10" s="27" t="s">
        <v>272</v>
      </c>
      <c r="N10" s="27" t="s">
        <v>958</v>
      </c>
      <c r="O10" s="22" t="s">
        <v>1297</v>
      </c>
      <c r="P10" s="22"/>
      <c r="Q10" s="22"/>
      <c r="R10" s="27"/>
    </row>
    <row r="11" spans="1:18" ht="99.75" x14ac:dyDescent="0.25">
      <c r="A11" s="23" t="s">
        <v>273</v>
      </c>
      <c r="B11" s="22" t="s">
        <v>36</v>
      </c>
      <c r="C11" s="24" t="s">
        <v>274</v>
      </c>
      <c r="D11" s="24"/>
      <c r="E11" s="24"/>
      <c r="F11" s="24"/>
      <c r="G11" s="101" t="s">
        <v>629</v>
      </c>
      <c r="H11" s="95" t="s">
        <v>512</v>
      </c>
      <c r="I11" s="29" t="s">
        <v>26</v>
      </c>
      <c r="J11" s="28" t="s">
        <v>27</v>
      </c>
      <c r="K11" s="28" t="s">
        <v>812</v>
      </c>
      <c r="L11" s="184" t="s">
        <v>1309</v>
      </c>
      <c r="M11" s="27" t="s">
        <v>959</v>
      </c>
      <c r="N11" s="27" t="s">
        <v>960</v>
      </c>
      <c r="O11" s="22" t="s">
        <v>497</v>
      </c>
      <c r="P11" s="22"/>
      <c r="Q11" s="22" t="s">
        <v>857</v>
      </c>
      <c r="R11" s="27"/>
    </row>
    <row r="12" spans="1:18" ht="142.5" x14ac:dyDescent="0.25">
      <c r="A12" s="23" t="s">
        <v>37</v>
      </c>
      <c r="B12" s="22" t="s">
        <v>36</v>
      </c>
      <c r="C12" s="24" t="s">
        <v>947</v>
      </c>
      <c r="D12" s="24"/>
      <c r="E12" s="24"/>
      <c r="F12" s="24"/>
      <c r="G12" s="101" t="s">
        <v>629</v>
      </c>
      <c r="H12" s="101" t="s">
        <v>513</v>
      </c>
      <c r="I12" s="29" t="s">
        <v>31</v>
      </c>
      <c r="J12" s="28">
        <v>2</v>
      </c>
      <c r="K12" s="100" t="s">
        <v>948</v>
      </c>
      <c r="L12" s="55"/>
      <c r="M12" s="27" t="s">
        <v>961</v>
      </c>
      <c r="N12" s="27" t="s">
        <v>962</v>
      </c>
      <c r="O12" s="22" t="s">
        <v>1316</v>
      </c>
      <c r="P12" s="22"/>
      <c r="Q12" s="22" t="s">
        <v>857</v>
      </c>
      <c r="R12" s="27"/>
    </row>
    <row r="13" spans="1:18" ht="71.25" x14ac:dyDescent="0.25">
      <c r="A13" s="23" t="s">
        <v>39</v>
      </c>
      <c r="B13" s="22" t="s">
        <v>36</v>
      </c>
      <c r="C13" s="24" t="s">
        <v>40</v>
      </c>
      <c r="D13" s="24"/>
      <c r="E13" s="24"/>
      <c r="F13" s="24"/>
      <c r="G13" s="101" t="s">
        <v>629</v>
      </c>
      <c r="H13" s="101" t="s">
        <v>876</v>
      </c>
      <c r="I13" s="29" t="s">
        <v>26</v>
      </c>
      <c r="J13" s="28" t="s">
        <v>27</v>
      </c>
      <c r="K13" s="28" t="s">
        <v>812</v>
      </c>
      <c r="L13" s="55"/>
      <c r="M13" s="27" t="s">
        <v>41</v>
      </c>
      <c r="N13" s="27" t="s">
        <v>963</v>
      </c>
      <c r="O13" s="22" t="s">
        <v>1199</v>
      </c>
      <c r="P13" s="22"/>
      <c r="Q13" s="22" t="s">
        <v>866</v>
      </c>
      <c r="R13" s="27"/>
    </row>
    <row r="14" spans="1:18" ht="42.75" x14ac:dyDescent="0.25">
      <c r="A14" s="23" t="s">
        <v>43</v>
      </c>
      <c r="B14" s="22" t="s">
        <v>36</v>
      </c>
      <c r="C14" s="24" t="s">
        <v>933</v>
      </c>
      <c r="D14" s="24"/>
      <c r="E14" s="24"/>
      <c r="F14" s="24"/>
      <c r="G14" s="101" t="s">
        <v>629</v>
      </c>
      <c r="H14" s="101" t="s">
        <v>514</v>
      </c>
      <c r="I14" s="29" t="s">
        <v>22</v>
      </c>
      <c r="J14" s="28">
        <v>100</v>
      </c>
      <c r="K14" s="25"/>
      <c r="L14" s="55"/>
      <c r="M14" s="27" t="s">
        <v>964</v>
      </c>
      <c r="N14" s="27" t="s">
        <v>965</v>
      </c>
      <c r="O14" s="22" t="s">
        <v>1202</v>
      </c>
      <c r="P14" s="22"/>
      <c r="Q14" s="22"/>
      <c r="R14" s="27"/>
    </row>
    <row r="15" spans="1:18" ht="28.5" x14ac:dyDescent="0.25">
      <c r="A15" s="23" t="s">
        <v>275</v>
      </c>
      <c r="B15" s="22" t="s">
        <v>36</v>
      </c>
      <c r="C15" s="24" t="s">
        <v>277</v>
      </c>
      <c r="D15" s="24"/>
      <c r="E15" s="24"/>
      <c r="F15" s="24"/>
      <c r="G15" s="101" t="s">
        <v>629</v>
      </c>
      <c r="H15" s="101" t="s">
        <v>877</v>
      </c>
      <c r="I15" s="29" t="s">
        <v>1257</v>
      </c>
      <c r="J15" s="28">
        <v>50</v>
      </c>
      <c r="K15" s="25"/>
      <c r="L15" s="55"/>
      <c r="M15" s="27" t="s">
        <v>279</v>
      </c>
      <c r="N15" s="27" t="s">
        <v>523</v>
      </c>
      <c r="O15" s="22"/>
      <c r="P15" s="22"/>
      <c r="Q15" s="22"/>
      <c r="R15" s="27"/>
    </row>
    <row r="16" spans="1:18" ht="28.5" x14ac:dyDescent="0.25">
      <c r="A16" s="23" t="s">
        <v>276</v>
      </c>
      <c r="B16" s="22" t="s">
        <v>36</v>
      </c>
      <c r="C16" s="24" t="s">
        <v>278</v>
      </c>
      <c r="D16" s="24"/>
      <c r="E16" s="24"/>
      <c r="F16" s="24"/>
      <c r="G16" s="101" t="s">
        <v>629</v>
      </c>
      <c r="H16" s="95" t="s">
        <v>515</v>
      </c>
      <c r="I16" s="29" t="s">
        <v>1257</v>
      </c>
      <c r="J16" s="28">
        <v>50</v>
      </c>
      <c r="K16" s="25"/>
      <c r="L16" s="55"/>
      <c r="M16" s="27" t="s">
        <v>966</v>
      </c>
      <c r="N16" s="27" t="s">
        <v>967</v>
      </c>
      <c r="O16" s="98" t="s">
        <v>484</v>
      </c>
      <c r="P16" s="22"/>
      <c r="Q16" s="22"/>
      <c r="R16" s="27"/>
    </row>
    <row r="17" spans="1:18" ht="28.5" x14ac:dyDescent="0.25">
      <c r="A17" s="23" t="s">
        <v>44</v>
      </c>
      <c r="B17" s="22" t="s">
        <v>36</v>
      </c>
      <c r="C17" s="24" t="s">
        <v>45</v>
      </c>
      <c r="D17" s="24"/>
      <c r="E17" s="24"/>
      <c r="F17" s="24"/>
      <c r="G17" s="101" t="s">
        <v>629</v>
      </c>
      <c r="H17" s="95" t="s">
        <v>516</v>
      </c>
      <c r="I17" s="29" t="s">
        <v>1257</v>
      </c>
      <c r="J17" s="28">
        <v>50</v>
      </c>
      <c r="K17" s="25"/>
      <c r="L17" s="55"/>
      <c r="M17" s="27" t="s">
        <v>46</v>
      </c>
      <c r="N17" s="27" t="s">
        <v>523</v>
      </c>
      <c r="O17" s="22" t="s">
        <v>922</v>
      </c>
      <c r="P17" s="22"/>
      <c r="Q17" s="22"/>
      <c r="R17" s="27"/>
    </row>
    <row r="18" spans="1:18" ht="28.5" x14ac:dyDescent="0.25">
      <c r="A18" s="23" t="s">
        <v>281</v>
      </c>
      <c r="B18" s="22" t="s">
        <v>36</v>
      </c>
      <c r="C18" s="24" t="s">
        <v>287</v>
      </c>
      <c r="D18" s="24"/>
      <c r="E18" s="24"/>
      <c r="F18" s="24"/>
      <c r="G18" s="101" t="s">
        <v>629</v>
      </c>
      <c r="H18" s="95" t="s">
        <v>517</v>
      </c>
      <c r="I18" s="29" t="s">
        <v>1257</v>
      </c>
      <c r="J18" s="28">
        <v>50</v>
      </c>
      <c r="K18" s="25"/>
      <c r="L18" s="55"/>
      <c r="M18" s="27" t="s">
        <v>968</v>
      </c>
      <c r="N18" s="27" t="s">
        <v>523</v>
      </c>
      <c r="O18" s="22"/>
      <c r="P18" s="22"/>
      <c r="Q18" s="22"/>
      <c r="R18" s="27"/>
    </row>
    <row r="19" spans="1:18" ht="28.5" x14ac:dyDescent="0.25">
      <c r="A19" s="23" t="s">
        <v>282</v>
      </c>
      <c r="B19" s="22" t="s">
        <v>36</v>
      </c>
      <c r="C19" s="24" t="s">
        <v>288</v>
      </c>
      <c r="D19" s="24"/>
      <c r="E19" s="24"/>
      <c r="F19" s="24"/>
      <c r="G19" s="101" t="s">
        <v>629</v>
      </c>
      <c r="H19" s="95" t="s">
        <v>518</v>
      </c>
      <c r="I19" s="29" t="s">
        <v>1257</v>
      </c>
      <c r="J19" s="28">
        <v>50</v>
      </c>
      <c r="K19" s="25"/>
      <c r="L19" s="55"/>
      <c r="M19" s="27" t="s">
        <v>969</v>
      </c>
      <c r="N19" s="27" t="s">
        <v>523</v>
      </c>
      <c r="O19" s="22"/>
      <c r="P19" s="22"/>
      <c r="Q19" s="22"/>
      <c r="R19" s="27"/>
    </row>
    <row r="20" spans="1:18" ht="28.5" x14ac:dyDescent="0.25">
      <c r="A20" s="23" t="s">
        <v>283</v>
      </c>
      <c r="B20" s="22" t="s">
        <v>36</v>
      </c>
      <c r="C20" s="24" t="s">
        <v>289</v>
      </c>
      <c r="D20" s="24"/>
      <c r="E20" s="24"/>
      <c r="F20" s="24"/>
      <c r="G20" s="101" t="s">
        <v>629</v>
      </c>
      <c r="H20" s="95" t="s">
        <v>519</v>
      </c>
      <c r="I20" s="29" t="s">
        <v>1257</v>
      </c>
      <c r="J20" s="28">
        <v>50</v>
      </c>
      <c r="K20" s="25"/>
      <c r="L20" s="55"/>
      <c r="M20" s="27" t="s">
        <v>970</v>
      </c>
      <c r="N20" s="27" t="s">
        <v>523</v>
      </c>
      <c r="O20" s="22"/>
      <c r="P20" s="22"/>
      <c r="Q20" s="22"/>
      <c r="R20" s="27"/>
    </row>
    <row r="21" spans="1:18" ht="28.5" x14ac:dyDescent="0.25">
      <c r="A21" s="23" t="s">
        <v>284</v>
      </c>
      <c r="B21" s="22" t="s">
        <v>36</v>
      </c>
      <c r="C21" s="24" t="s">
        <v>290</v>
      </c>
      <c r="D21" s="24"/>
      <c r="E21" s="24"/>
      <c r="F21" s="24"/>
      <c r="G21" s="101" t="s">
        <v>629</v>
      </c>
      <c r="H21" s="95" t="s">
        <v>520</v>
      </c>
      <c r="I21" s="29" t="s">
        <v>1257</v>
      </c>
      <c r="J21" s="28">
        <v>50</v>
      </c>
      <c r="K21" s="25"/>
      <c r="L21" s="55"/>
      <c r="M21" s="27" t="s">
        <v>971</v>
      </c>
      <c r="N21" s="27" t="s">
        <v>972</v>
      </c>
      <c r="O21" s="22"/>
      <c r="P21" s="22"/>
      <c r="Q21" s="22"/>
      <c r="R21" s="27"/>
    </row>
    <row r="22" spans="1:18" ht="28.5" x14ac:dyDescent="0.25">
      <c r="A22" s="23" t="s">
        <v>285</v>
      </c>
      <c r="B22" s="22" t="s">
        <v>36</v>
      </c>
      <c r="C22" s="24" t="s">
        <v>291</v>
      </c>
      <c r="D22" s="24"/>
      <c r="E22" s="24"/>
      <c r="F22" s="24"/>
      <c r="G22" s="101" t="s">
        <v>629</v>
      </c>
      <c r="H22" s="95" t="s">
        <v>521</v>
      </c>
      <c r="I22" s="29" t="s">
        <v>63</v>
      </c>
      <c r="J22" s="28"/>
      <c r="K22" s="25"/>
      <c r="L22" s="55"/>
      <c r="M22" s="27" t="s">
        <v>973</v>
      </c>
      <c r="N22" s="27" t="s">
        <v>428</v>
      </c>
      <c r="O22" s="22"/>
      <c r="P22" s="22"/>
      <c r="Q22" s="22"/>
      <c r="R22" s="27"/>
    </row>
    <row r="23" spans="1:18" ht="28.5" x14ac:dyDescent="0.25">
      <c r="A23" s="23" t="s">
        <v>1197</v>
      </c>
      <c r="B23" s="22" t="s">
        <v>36</v>
      </c>
      <c r="C23" s="24" t="s">
        <v>422</v>
      </c>
      <c r="D23" s="24"/>
      <c r="E23" s="24"/>
      <c r="F23" s="24"/>
      <c r="G23" s="101" t="s">
        <v>629</v>
      </c>
      <c r="H23" s="95" t="s">
        <v>878</v>
      </c>
      <c r="I23" s="29" t="s">
        <v>63</v>
      </c>
      <c r="J23" s="28"/>
      <c r="K23" s="28" t="s">
        <v>262</v>
      </c>
      <c r="L23" s="38"/>
      <c r="M23" s="27" t="s">
        <v>973</v>
      </c>
      <c r="N23" s="27" t="s">
        <v>428</v>
      </c>
      <c r="O23" s="22"/>
      <c r="P23" s="22"/>
      <c r="Q23" s="22"/>
      <c r="R23" s="27"/>
    </row>
    <row r="24" spans="1:18" ht="28.5" x14ac:dyDescent="0.25">
      <c r="A24" s="23" t="s">
        <v>286</v>
      </c>
      <c r="B24" s="22" t="s">
        <v>36</v>
      </c>
      <c r="C24" s="24" t="s">
        <v>292</v>
      </c>
      <c r="D24" s="24"/>
      <c r="E24" s="24"/>
      <c r="F24" s="24"/>
      <c r="G24" s="101" t="s">
        <v>629</v>
      </c>
      <c r="H24" s="95" t="s">
        <v>879</v>
      </c>
      <c r="I24" s="29" t="s">
        <v>22</v>
      </c>
      <c r="J24" s="28">
        <v>100</v>
      </c>
      <c r="K24" s="25"/>
      <c r="L24" s="55"/>
      <c r="M24" s="27" t="s">
        <v>974</v>
      </c>
      <c r="N24" s="27" t="s">
        <v>523</v>
      </c>
      <c r="O24" s="22"/>
      <c r="P24" s="22"/>
      <c r="Q24" s="22"/>
      <c r="R24" s="27"/>
    </row>
    <row r="25" spans="1:18" ht="42.75" x14ac:dyDescent="0.25">
      <c r="A25" s="23" t="s">
        <v>47</v>
      </c>
      <c r="B25" s="22" t="s">
        <v>36</v>
      </c>
      <c r="C25" s="24" t="s">
        <v>48</v>
      </c>
      <c r="D25" s="24"/>
      <c r="E25" s="24"/>
      <c r="F25" s="24"/>
      <c r="G25" s="101" t="s">
        <v>629</v>
      </c>
      <c r="H25" s="95" t="s">
        <v>522</v>
      </c>
      <c r="I25" s="29" t="s">
        <v>22</v>
      </c>
      <c r="J25" s="29">
        <v>1024</v>
      </c>
      <c r="K25" s="25"/>
      <c r="L25" s="55"/>
      <c r="M25" s="27" t="s">
        <v>49</v>
      </c>
      <c r="N25" s="27" t="s">
        <v>975</v>
      </c>
      <c r="O25" s="22" t="s">
        <v>1305</v>
      </c>
      <c r="P25" s="22"/>
      <c r="Q25" s="22" t="s">
        <v>866</v>
      </c>
      <c r="R25" s="27"/>
    </row>
    <row r="26" spans="1:18" ht="42.75" x14ac:dyDescent="0.25">
      <c r="A26" s="23" t="s">
        <v>51</v>
      </c>
      <c r="B26" s="22" t="s">
        <v>50</v>
      </c>
      <c r="C26" s="40" t="s">
        <v>52</v>
      </c>
      <c r="D26" s="24"/>
      <c r="E26" s="24"/>
      <c r="F26" s="24"/>
      <c r="G26" s="101" t="s">
        <v>629</v>
      </c>
      <c r="H26" s="95" t="s">
        <v>524</v>
      </c>
      <c r="I26" s="130"/>
      <c r="J26" s="67"/>
      <c r="K26" s="67"/>
      <c r="L26" s="67"/>
      <c r="M26" s="130" t="s">
        <v>976</v>
      </c>
      <c r="N26" s="130" t="s">
        <v>523</v>
      </c>
      <c r="O26" s="118" t="s">
        <v>1295</v>
      </c>
      <c r="P26" s="67"/>
      <c r="Q26" s="67"/>
      <c r="R26" s="67"/>
    </row>
    <row r="27" spans="1:18" ht="237.75" customHeight="1" x14ac:dyDescent="0.25">
      <c r="A27" s="35" t="s">
        <v>53</v>
      </c>
      <c r="B27" s="22" t="s">
        <v>36</v>
      </c>
      <c r="C27" s="31"/>
      <c r="D27" s="32" t="s">
        <v>54</v>
      </c>
      <c r="E27" s="32"/>
      <c r="F27" s="33"/>
      <c r="G27" s="101" t="s">
        <v>629</v>
      </c>
      <c r="H27" s="95" t="s">
        <v>524</v>
      </c>
      <c r="I27" s="22" t="s">
        <v>22</v>
      </c>
      <c r="J27" s="28">
        <v>3</v>
      </c>
      <c r="K27" s="29" t="s">
        <v>260</v>
      </c>
      <c r="L27" s="27"/>
      <c r="M27" s="27" t="s">
        <v>977</v>
      </c>
      <c r="N27" s="27" t="s">
        <v>978</v>
      </c>
      <c r="O27" s="22" t="s">
        <v>1298</v>
      </c>
      <c r="P27" s="22"/>
      <c r="Q27" s="22"/>
      <c r="R27" s="34"/>
    </row>
    <row r="28" spans="1:18" ht="28.5" x14ac:dyDescent="0.25">
      <c r="A28" s="35" t="s">
        <v>55</v>
      </c>
      <c r="B28" s="22" t="s">
        <v>19</v>
      </c>
      <c r="C28" s="31"/>
      <c r="D28" s="32" t="s">
        <v>56</v>
      </c>
      <c r="E28" s="32"/>
      <c r="F28" s="33"/>
      <c r="G28" s="101" t="s">
        <v>629</v>
      </c>
      <c r="H28" s="95" t="s">
        <v>524</v>
      </c>
      <c r="I28" s="29" t="s">
        <v>22</v>
      </c>
      <c r="J28" s="28">
        <v>1024</v>
      </c>
      <c r="K28" s="25"/>
      <c r="L28" s="55"/>
      <c r="M28" s="27" t="s">
        <v>979</v>
      </c>
      <c r="N28" s="27" t="s">
        <v>980</v>
      </c>
      <c r="O28" s="22" t="s">
        <v>1299</v>
      </c>
      <c r="P28" s="22"/>
      <c r="Q28" s="22"/>
      <c r="R28" s="34"/>
    </row>
    <row r="29" spans="1:18" ht="42.75" x14ac:dyDescent="0.25">
      <c r="A29" s="23" t="s">
        <v>57</v>
      </c>
      <c r="B29" s="22" t="s">
        <v>19</v>
      </c>
      <c r="C29" s="30" t="s">
        <v>58</v>
      </c>
      <c r="D29" s="24"/>
      <c r="E29" s="24"/>
      <c r="F29" s="24"/>
      <c r="G29" s="101"/>
      <c r="H29" s="95" t="s">
        <v>523</v>
      </c>
      <c r="I29" s="180"/>
      <c r="J29" s="118"/>
      <c r="K29" s="173"/>
      <c r="L29" s="118"/>
      <c r="M29" s="132" t="s">
        <v>981</v>
      </c>
      <c r="N29" s="154" t="s">
        <v>523</v>
      </c>
      <c r="O29" s="156"/>
      <c r="P29" s="156"/>
      <c r="Q29" s="156"/>
      <c r="R29" s="118"/>
    </row>
    <row r="30" spans="1:18" ht="85.5" x14ac:dyDescent="0.25">
      <c r="A30" s="35" t="s">
        <v>59</v>
      </c>
      <c r="B30" s="22" t="s">
        <v>36</v>
      </c>
      <c r="C30" s="31"/>
      <c r="D30" s="32" t="s">
        <v>60</v>
      </c>
      <c r="E30" s="32"/>
      <c r="F30" s="33"/>
      <c r="G30" s="101" t="s">
        <v>629</v>
      </c>
      <c r="H30" s="95" t="s">
        <v>525</v>
      </c>
      <c r="I30" s="29" t="s">
        <v>22</v>
      </c>
      <c r="J30" s="28">
        <v>3</v>
      </c>
      <c r="K30" s="25"/>
      <c r="L30" s="55"/>
      <c r="M30" s="27" t="s">
        <v>982</v>
      </c>
      <c r="N30" s="27" t="s">
        <v>983</v>
      </c>
      <c r="O30" s="145" t="s">
        <v>1300</v>
      </c>
      <c r="P30" s="22"/>
      <c r="Q30" s="22"/>
      <c r="R30" s="107"/>
    </row>
    <row r="31" spans="1:18" ht="57" x14ac:dyDescent="0.25">
      <c r="A31" s="35" t="s">
        <v>61</v>
      </c>
      <c r="B31" s="22" t="s">
        <v>19</v>
      </c>
      <c r="C31" s="36"/>
      <c r="D31" s="32" t="s">
        <v>62</v>
      </c>
      <c r="E31" s="37"/>
      <c r="F31" s="37"/>
      <c r="G31" s="101" t="s">
        <v>629</v>
      </c>
      <c r="H31" s="95" t="s">
        <v>526</v>
      </c>
      <c r="I31" s="29" t="s">
        <v>63</v>
      </c>
      <c r="J31" s="28"/>
      <c r="K31" s="25"/>
      <c r="L31" s="55"/>
      <c r="M31" s="27" t="s">
        <v>984</v>
      </c>
      <c r="N31" s="27" t="s">
        <v>985</v>
      </c>
      <c r="O31" s="22"/>
      <c r="P31" s="96" t="s">
        <v>498</v>
      </c>
      <c r="Q31" s="96" t="s">
        <v>815</v>
      </c>
      <c r="R31" s="97"/>
    </row>
    <row r="32" spans="1:18" ht="85.5" x14ac:dyDescent="0.25">
      <c r="A32" s="23" t="s">
        <v>64</v>
      </c>
      <c r="B32" s="22" t="s">
        <v>50</v>
      </c>
      <c r="C32" s="30" t="s">
        <v>65</v>
      </c>
      <c r="D32" s="24"/>
      <c r="E32" s="24"/>
      <c r="F32" s="24"/>
      <c r="G32" s="101" t="s">
        <v>629</v>
      </c>
      <c r="H32" s="95" t="s">
        <v>631</v>
      </c>
      <c r="I32" s="180"/>
      <c r="J32" s="118"/>
      <c r="K32" s="173"/>
      <c r="L32" s="118"/>
      <c r="M32" s="132" t="s">
        <v>986</v>
      </c>
      <c r="N32" s="154" t="s">
        <v>987</v>
      </c>
      <c r="O32" s="156" t="s">
        <v>1242</v>
      </c>
      <c r="P32" s="156"/>
      <c r="Q32" s="156"/>
      <c r="R32" s="118"/>
    </row>
    <row r="33" spans="1:18" ht="28.5" x14ac:dyDescent="0.25">
      <c r="A33" s="35" t="s">
        <v>66</v>
      </c>
      <c r="B33" s="22" t="s">
        <v>19</v>
      </c>
      <c r="C33" s="31"/>
      <c r="D33" s="32" t="s">
        <v>67</v>
      </c>
      <c r="E33" s="32"/>
      <c r="F33" s="32"/>
      <c r="G33" s="101" t="s">
        <v>629</v>
      </c>
      <c r="H33" s="95" t="s">
        <v>527</v>
      </c>
      <c r="I33" s="22" t="s">
        <v>1257</v>
      </c>
      <c r="J33" s="28">
        <v>20</v>
      </c>
      <c r="K33" s="25"/>
      <c r="L33" s="55"/>
      <c r="M33" s="27" t="s">
        <v>68</v>
      </c>
      <c r="N33" s="27" t="s">
        <v>523</v>
      </c>
      <c r="O33" s="22" t="s">
        <v>870</v>
      </c>
      <c r="P33" s="22"/>
      <c r="Q33" s="22" t="s">
        <v>851</v>
      </c>
      <c r="R33" s="27"/>
    </row>
    <row r="34" spans="1:18" ht="42.75" x14ac:dyDescent="0.25">
      <c r="A34" s="35" t="s">
        <v>69</v>
      </c>
      <c r="B34" s="22" t="s">
        <v>36</v>
      </c>
      <c r="C34" s="39"/>
      <c r="D34" s="32" t="s">
        <v>70</v>
      </c>
      <c r="E34" s="32"/>
      <c r="F34" s="32"/>
      <c r="G34" s="101" t="s">
        <v>629</v>
      </c>
      <c r="H34" s="95" t="s">
        <v>528</v>
      </c>
      <c r="I34" s="29" t="s">
        <v>26</v>
      </c>
      <c r="J34" s="28" t="s">
        <v>27</v>
      </c>
      <c r="K34" s="28" t="s">
        <v>812</v>
      </c>
      <c r="L34" s="55"/>
      <c r="M34" s="27" t="s">
        <v>71</v>
      </c>
      <c r="N34" s="27" t="s">
        <v>988</v>
      </c>
      <c r="O34" s="22" t="s">
        <v>1306</v>
      </c>
      <c r="P34" s="22"/>
      <c r="Q34" s="22"/>
      <c r="R34" s="27"/>
    </row>
    <row r="35" spans="1:18" ht="28.5" x14ac:dyDescent="0.25">
      <c r="A35" s="23" t="s">
        <v>72</v>
      </c>
      <c r="B35" s="22" t="s">
        <v>19</v>
      </c>
      <c r="C35" s="40" t="s">
        <v>73</v>
      </c>
      <c r="D35" s="24"/>
      <c r="E35" s="24"/>
      <c r="F35" s="24"/>
      <c r="G35" s="101" t="s">
        <v>629</v>
      </c>
      <c r="H35" s="95" t="s">
        <v>630</v>
      </c>
      <c r="I35" s="180"/>
      <c r="J35" s="118"/>
      <c r="K35" s="173"/>
      <c r="L35" s="118"/>
      <c r="M35" s="132" t="s">
        <v>989</v>
      </c>
      <c r="N35" s="154" t="s">
        <v>523</v>
      </c>
      <c r="O35" s="156"/>
      <c r="P35" s="156"/>
      <c r="Q35" s="156"/>
      <c r="R35" s="118"/>
    </row>
    <row r="36" spans="1:18" ht="57" x14ac:dyDescent="0.25">
      <c r="A36" s="35" t="s">
        <v>74</v>
      </c>
      <c r="B36" s="22" t="s">
        <v>19</v>
      </c>
      <c r="C36" s="31"/>
      <c r="D36" s="32" t="s">
        <v>75</v>
      </c>
      <c r="E36" s="32"/>
      <c r="F36" s="33"/>
      <c r="G36" s="101" t="s">
        <v>629</v>
      </c>
      <c r="H36" s="95" t="s">
        <v>529</v>
      </c>
      <c r="I36" s="22" t="s">
        <v>22</v>
      </c>
      <c r="J36" s="28">
        <v>99</v>
      </c>
      <c r="K36" s="55"/>
      <c r="L36" s="55"/>
      <c r="M36" s="27" t="s">
        <v>990</v>
      </c>
      <c r="N36" s="27" t="s">
        <v>523</v>
      </c>
      <c r="O36" s="98" t="s">
        <v>486</v>
      </c>
      <c r="P36" s="22"/>
      <c r="Q36" s="22" t="s">
        <v>820</v>
      </c>
      <c r="R36" s="27"/>
    </row>
    <row r="37" spans="1:18" ht="42.75" x14ac:dyDescent="0.25">
      <c r="A37" s="35" t="s">
        <v>293</v>
      </c>
      <c r="B37" s="22" t="s">
        <v>36</v>
      </c>
      <c r="C37" s="31"/>
      <c r="D37" s="32" t="s">
        <v>294</v>
      </c>
      <c r="E37" s="37"/>
      <c r="F37" s="33"/>
      <c r="G37" s="101" t="s">
        <v>629</v>
      </c>
      <c r="H37" s="95" t="s">
        <v>530</v>
      </c>
      <c r="I37" s="22" t="s">
        <v>22</v>
      </c>
      <c r="J37" s="28">
        <v>99</v>
      </c>
      <c r="K37" s="55"/>
      <c r="L37" s="55"/>
      <c r="M37" s="27" t="s">
        <v>991</v>
      </c>
      <c r="N37" s="27" t="s">
        <v>992</v>
      </c>
      <c r="O37" s="98" t="s">
        <v>486</v>
      </c>
      <c r="P37" s="22"/>
      <c r="Q37" s="22"/>
      <c r="R37" s="27"/>
    </row>
    <row r="38" spans="1:18" ht="85.5" x14ac:dyDescent="0.25">
      <c r="A38" s="35" t="s">
        <v>76</v>
      </c>
      <c r="B38" s="41" t="s">
        <v>42</v>
      </c>
      <c r="C38" s="31"/>
      <c r="D38" s="32" t="s">
        <v>77</v>
      </c>
      <c r="E38" s="32"/>
      <c r="F38" s="33"/>
      <c r="G38" s="101" t="s">
        <v>629</v>
      </c>
      <c r="H38" s="95" t="s">
        <v>531</v>
      </c>
      <c r="I38" s="22" t="s">
        <v>63</v>
      </c>
      <c r="J38" s="28">
        <v>100</v>
      </c>
      <c r="K38" s="55"/>
      <c r="L38" s="55" t="s">
        <v>1193</v>
      </c>
      <c r="M38" s="27" t="s">
        <v>1192</v>
      </c>
      <c r="N38" s="27" t="s">
        <v>993</v>
      </c>
      <c r="O38" s="98"/>
      <c r="P38" s="22"/>
      <c r="Q38" s="22" t="s">
        <v>867</v>
      </c>
      <c r="R38" s="27"/>
    </row>
    <row r="39" spans="1:18" ht="57" x14ac:dyDescent="0.25">
      <c r="A39" s="35" t="s">
        <v>1204</v>
      </c>
      <c r="B39" s="41" t="s">
        <v>36</v>
      </c>
      <c r="C39" s="31"/>
      <c r="D39" s="32" t="s">
        <v>422</v>
      </c>
      <c r="E39" s="32"/>
      <c r="F39" s="33"/>
      <c r="G39" s="101" t="s">
        <v>629</v>
      </c>
      <c r="H39" s="95" t="s">
        <v>924</v>
      </c>
      <c r="I39" s="22" t="s">
        <v>63</v>
      </c>
      <c r="J39" s="28">
        <v>5</v>
      </c>
      <c r="K39" s="55"/>
      <c r="L39" s="55"/>
      <c r="M39" s="27" t="s">
        <v>994</v>
      </c>
      <c r="N39" s="27" t="s">
        <v>995</v>
      </c>
      <c r="O39" s="22" t="s">
        <v>1247</v>
      </c>
      <c r="P39" s="22"/>
      <c r="Q39" s="22"/>
      <c r="R39" s="27"/>
    </row>
    <row r="40" spans="1:18" ht="42.75" x14ac:dyDescent="0.25">
      <c r="A40" s="35" t="s">
        <v>78</v>
      </c>
      <c r="B40" s="22" t="s">
        <v>36</v>
      </c>
      <c r="C40" s="31"/>
      <c r="D40" s="32" t="s">
        <v>79</v>
      </c>
      <c r="E40" s="32"/>
      <c r="F40" s="33"/>
      <c r="G40" s="101" t="s">
        <v>629</v>
      </c>
      <c r="H40" s="95" t="s">
        <v>532</v>
      </c>
      <c r="I40" s="22" t="s">
        <v>63</v>
      </c>
      <c r="J40" s="28">
        <v>9</v>
      </c>
      <c r="K40" s="42" t="s">
        <v>80</v>
      </c>
      <c r="L40" s="55"/>
      <c r="M40" s="27" t="s">
        <v>996</v>
      </c>
      <c r="N40" s="27" t="s">
        <v>997</v>
      </c>
      <c r="O40" s="22" t="s">
        <v>1194</v>
      </c>
      <c r="P40" s="22"/>
      <c r="Q40" s="22" t="s">
        <v>867</v>
      </c>
      <c r="R40" s="27"/>
    </row>
    <row r="41" spans="1:18" ht="71.25" x14ac:dyDescent="0.25">
      <c r="A41" s="35" t="s">
        <v>81</v>
      </c>
      <c r="B41" s="22" t="s">
        <v>36</v>
      </c>
      <c r="C41" s="31"/>
      <c r="D41" s="32" t="s">
        <v>82</v>
      </c>
      <c r="E41" s="32"/>
      <c r="F41" s="33"/>
      <c r="G41" s="101" t="s">
        <v>629</v>
      </c>
      <c r="H41" s="95" t="s">
        <v>533</v>
      </c>
      <c r="I41" s="181" t="s">
        <v>63</v>
      </c>
      <c r="J41" s="47">
        <v>14</v>
      </c>
      <c r="K41" s="25"/>
      <c r="L41" s="105"/>
      <c r="M41" s="27" t="s">
        <v>998</v>
      </c>
      <c r="N41" s="27" t="s">
        <v>999</v>
      </c>
      <c r="O41" s="22" t="s">
        <v>1315</v>
      </c>
      <c r="P41" s="22"/>
      <c r="Q41" s="22" t="s">
        <v>1282</v>
      </c>
      <c r="R41" s="34"/>
    </row>
    <row r="42" spans="1:18" ht="85.5" x14ac:dyDescent="0.25">
      <c r="A42" s="35" t="s">
        <v>295</v>
      </c>
      <c r="B42" s="22" t="s">
        <v>36</v>
      </c>
      <c r="C42" s="45"/>
      <c r="D42" s="32" t="s">
        <v>297</v>
      </c>
      <c r="E42" s="46"/>
      <c r="F42" s="46"/>
      <c r="G42" s="101" t="s">
        <v>629</v>
      </c>
      <c r="H42" s="95" t="s">
        <v>533</v>
      </c>
      <c r="I42" s="181" t="s">
        <v>63</v>
      </c>
      <c r="J42" s="47"/>
      <c r="K42" s="25"/>
      <c r="L42" s="185" t="s">
        <v>1310</v>
      </c>
      <c r="M42" s="27" t="s">
        <v>1195</v>
      </c>
      <c r="N42" s="27" t="s">
        <v>1000</v>
      </c>
      <c r="O42" s="22"/>
      <c r="P42" s="22"/>
      <c r="Q42" s="22"/>
      <c r="R42" s="27"/>
    </row>
    <row r="43" spans="1:18" ht="28.5" x14ac:dyDescent="0.25">
      <c r="A43" s="35" t="s">
        <v>83</v>
      </c>
      <c r="B43" s="22" t="s">
        <v>36</v>
      </c>
      <c r="C43" s="45"/>
      <c r="D43" s="32" t="s">
        <v>84</v>
      </c>
      <c r="E43" s="46"/>
      <c r="F43" s="46"/>
      <c r="G43" s="101" t="s">
        <v>629</v>
      </c>
      <c r="H43" s="95" t="s">
        <v>534</v>
      </c>
      <c r="I43" s="22" t="s">
        <v>22</v>
      </c>
      <c r="J43" s="47">
        <v>1024</v>
      </c>
      <c r="K43" s="25"/>
      <c r="L43" s="55"/>
      <c r="M43" s="27" t="s">
        <v>1001</v>
      </c>
      <c r="N43" s="27" t="s">
        <v>1002</v>
      </c>
      <c r="O43" s="22" t="s">
        <v>1252</v>
      </c>
      <c r="P43" s="22"/>
      <c r="Q43" s="22"/>
      <c r="R43" s="34"/>
    </row>
    <row r="44" spans="1:18" ht="28.5" x14ac:dyDescent="0.25">
      <c r="A44" s="35" t="s">
        <v>296</v>
      </c>
      <c r="B44" s="22" t="s">
        <v>36</v>
      </c>
      <c r="C44" s="45"/>
      <c r="D44" s="48" t="s">
        <v>298</v>
      </c>
      <c r="E44" s="46"/>
      <c r="F44" s="46"/>
      <c r="G44" s="101" t="s">
        <v>629</v>
      </c>
      <c r="H44" s="95" t="s">
        <v>535</v>
      </c>
      <c r="I44" s="181" t="s">
        <v>63</v>
      </c>
      <c r="J44" s="47">
        <v>50</v>
      </c>
      <c r="K44" s="25"/>
      <c r="L44" s="55"/>
      <c r="M44" s="27" t="s">
        <v>1003</v>
      </c>
      <c r="N44" s="27" t="s">
        <v>523</v>
      </c>
      <c r="O44" s="22"/>
      <c r="P44" s="22"/>
      <c r="Q44" s="22" t="s">
        <v>853</v>
      </c>
      <c r="R44" s="34"/>
    </row>
    <row r="45" spans="1:18" ht="28.5" x14ac:dyDescent="0.25">
      <c r="A45" s="35" t="s">
        <v>1240</v>
      </c>
      <c r="B45" s="22" t="s">
        <v>19</v>
      </c>
      <c r="C45" s="45"/>
      <c r="D45" s="32" t="s">
        <v>422</v>
      </c>
      <c r="E45" s="46"/>
      <c r="F45" s="46"/>
      <c r="G45" s="101" t="s">
        <v>629</v>
      </c>
      <c r="H45" s="95" t="s">
        <v>923</v>
      </c>
      <c r="I45" s="181" t="s">
        <v>63</v>
      </c>
      <c r="J45" s="47"/>
      <c r="K45" s="28" t="s">
        <v>943</v>
      </c>
      <c r="L45" s="38"/>
      <c r="M45" s="27" t="s">
        <v>1003</v>
      </c>
      <c r="N45" s="27" t="s">
        <v>1004</v>
      </c>
      <c r="O45" s="22"/>
      <c r="P45" s="22"/>
      <c r="Q45" s="22"/>
      <c r="R45" s="34"/>
    </row>
    <row r="46" spans="1:18" ht="28.5" x14ac:dyDescent="0.25">
      <c r="A46" s="35" t="s">
        <v>85</v>
      </c>
      <c r="B46" s="22" t="s">
        <v>19</v>
      </c>
      <c r="C46" s="31"/>
      <c r="D46" s="48" t="s">
        <v>86</v>
      </c>
      <c r="E46" s="32"/>
      <c r="F46" s="32"/>
      <c r="G46" s="101" t="s">
        <v>629</v>
      </c>
      <c r="H46" s="95" t="s">
        <v>880</v>
      </c>
      <c r="I46" s="180"/>
      <c r="J46" s="118"/>
      <c r="K46" s="173"/>
      <c r="L46" s="118"/>
      <c r="M46" s="132" t="s">
        <v>1005</v>
      </c>
      <c r="N46" s="154" t="s">
        <v>1006</v>
      </c>
      <c r="O46" s="156"/>
      <c r="P46" s="156"/>
      <c r="Q46" s="156" t="s">
        <v>822</v>
      </c>
      <c r="R46" s="118"/>
    </row>
    <row r="47" spans="1:18" ht="28.5" x14ac:dyDescent="0.25">
      <c r="A47" s="43" t="s">
        <v>88</v>
      </c>
      <c r="B47" s="22" t="s">
        <v>36</v>
      </c>
      <c r="C47" s="31"/>
      <c r="D47" s="49"/>
      <c r="E47" s="50" t="s">
        <v>89</v>
      </c>
      <c r="F47" s="50"/>
      <c r="G47" s="101" t="s">
        <v>629</v>
      </c>
      <c r="H47" s="95" t="s">
        <v>536</v>
      </c>
      <c r="I47" s="22" t="s">
        <v>22</v>
      </c>
      <c r="J47" s="28">
        <v>255</v>
      </c>
      <c r="K47" s="25"/>
      <c r="L47" s="55"/>
      <c r="M47" s="27" t="s">
        <v>87</v>
      </c>
      <c r="N47" s="27" t="s">
        <v>1007</v>
      </c>
      <c r="O47" s="22"/>
      <c r="P47" s="22"/>
      <c r="Q47" s="22"/>
      <c r="R47" s="27"/>
    </row>
    <row r="48" spans="1:18" ht="28.5" x14ac:dyDescent="0.25">
      <c r="A48" s="43" t="s">
        <v>91</v>
      </c>
      <c r="B48" s="22" t="s">
        <v>36</v>
      </c>
      <c r="C48" s="31"/>
      <c r="D48" s="49"/>
      <c r="E48" s="50" t="s">
        <v>92</v>
      </c>
      <c r="F48" s="50"/>
      <c r="G48" s="101" t="s">
        <v>629</v>
      </c>
      <c r="H48" s="95" t="s">
        <v>537</v>
      </c>
      <c r="I48" s="22" t="s">
        <v>22</v>
      </c>
      <c r="J48" s="28">
        <v>255</v>
      </c>
      <c r="K48" s="25"/>
      <c r="L48" s="55"/>
      <c r="M48" s="27" t="s">
        <v>90</v>
      </c>
      <c r="N48" s="27" t="s">
        <v>523</v>
      </c>
      <c r="O48" s="22"/>
      <c r="P48" s="22"/>
      <c r="Q48" s="22"/>
      <c r="R48" s="27"/>
    </row>
    <row r="49" spans="1:18" ht="28.5" x14ac:dyDescent="0.25">
      <c r="A49" s="43" t="s">
        <v>93</v>
      </c>
      <c r="B49" s="22" t="s">
        <v>36</v>
      </c>
      <c r="C49" s="31"/>
      <c r="D49" s="49"/>
      <c r="E49" s="50" t="s">
        <v>94</v>
      </c>
      <c r="F49" s="50"/>
      <c r="G49" s="101" t="s">
        <v>629</v>
      </c>
      <c r="H49" s="95" t="s">
        <v>538</v>
      </c>
      <c r="I49" s="22" t="s">
        <v>22</v>
      </c>
      <c r="J49" s="28">
        <v>255</v>
      </c>
      <c r="K49" s="25"/>
      <c r="L49" s="55"/>
      <c r="M49" s="27" t="s">
        <v>90</v>
      </c>
      <c r="N49" s="27" t="s">
        <v>523</v>
      </c>
      <c r="O49" s="22"/>
      <c r="P49" s="22"/>
      <c r="Q49" s="22"/>
      <c r="R49" s="27"/>
    </row>
    <row r="50" spans="1:18" ht="28.5" x14ac:dyDescent="0.25">
      <c r="A50" s="43" t="s">
        <v>95</v>
      </c>
      <c r="B50" s="22" t="s">
        <v>36</v>
      </c>
      <c r="C50" s="31"/>
      <c r="D50" s="49"/>
      <c r="E50" s="51" t="s">
        <v>96</v>
      </c>
      <c r="F50" s="50"/>
      <c r="G50" s="101" t="s">
        <v>629</v>
      </c>
      <c r="H50" s="95" t="s">
        <v>539</v>
      </c>
      <c r="I50" s="22" t="s">
        <v>22</v>
      </c>
      <c r="J50" s="28">
        <v>255</v>
      </c>
      <c r="K50" s="25"/>
      <c r="L50" s="55"/>
      <c r="M50" s="27" t="s">
        <v>97</v>
      </c>
      <c r="N50" s="27" t="s">
        <v>523</v>
      </c>
      <c r="O50" s="22"/>
      <c r="P50" s="22"/>
      <c r="Q50" s="22"/>
      <c r="R50" s="27"/>
    </row>
    <row r="51" spans="1:18" ht="28.5" x14ac:dyDescent="0.25">
      <c r="A51" s="43" t="s">
        <v>98</v>
      </c>
      <c r="B51" s="22" t="s">
        <v>36</v>
      </c>
      <c r="C51" s="31"/>
      <c r="D51" s="49"/>
      <c r="E51" s="50" t="s">
        <v>99</v>
      </c>
      <c r="F51" s="50"/>
      <c r="G51" s="101" t="s">
        <v>629</v>
      </c>
      <c r="H51" s="95" t="s">
        <v>540</v>
      </c>
      <c r="I51" s="22" t="s">
        <v>22</v>
      </c>
      <c r="J51" s="28">
        <v>10</v>
      </c>
      <c r="K51" s="25"/>
      <c r="L51" s="55"/>
      <c r="M51" s="27" t="s">
        <v>100</v>
      </c>
      <c r="N51" s="27" t="s">
        <v>1008</v>
      </c>
      <c r="O51" s="22"/>
      <c r="P51" s="22"/>
      <c r="Q51" s="22"/>
      <c r="R51" s="27"/>
    </row>
    <row r="52" spans="1:18" ht="28.5" x14ac:dyDescent="0.25">
      <c r="A52" s="43" t="s">
        <v>101</v>
      </c>
      <c r="B52" s="22" t="s">
        <v>36</v>
      </c>
      <c r="C52" s="31"/>
      <c r="D52" s="49"/>
      <c r="E52" s="50" t="s">
        <v>102</v>
      </c>
      <c r="F52" s="52"/>
      <c r="G52" s="101" t="s">
        <v>629</v>
      </c>
      <c r="H52" s="95" t="s">
        <v>541</v>
      </c>
      <c r="I52" s="22" t="s">
        <v>22</v>
      </c>
      <c r="J52" s="28">
        <v>255</v>
      </c>
      <c r="K52" s="53"/>
      <c r="L52" s="54"/>
      <c r="M52" s="27" t="s">
        <v>103</v>
      </c>
      <c r="N52" s="27" t="s">
        <v>1009</v>
      </c>
      <c r="O52" s="22"/>
      <c r="P52" s="22"/>
      <c r="Q52" s="22"/>
      <c r="R52" s="27"/>
    </row>
    <row r="53" spans="1:18" ht="71.25" x14ac:dyDescent="0.25">
      <c r="A53" s="43" t="s">
        <v>104</v>
      </c>
      <c r="B53" s="22" t="s">
        <v>19</v>
      </c>
      <c r="C53" s="31"/>
      <c r="D53" s="49"/>
      <c r="E53" s="50" t="s">
        <v>105</v>
      </c>
      <c r="F53" s="52"/>
      <c r="G53" s="101" t="s">
        <v>629</v>
      </c>
      <c r="H53" s="95" t="s">
        <v>542</v>
      </c>
      <c r="I53" s="22" t="s">
        <v>31</v>
      </c>
      <c r="J53" s="28">
        <v>2</v>
      </c>
      <c r="K53" s="28" t="s">
        <v>261</v>
      </c>
      <c r="L53" s="55"/>
      <c r="M53" s="27" t="s">
        <v>106</v>
      </c>
      <c r="N53" s="27" t="s">
        <v>1010</v>
      </c>
      <c r="O53" s="22" t="s">
        <v>1291</v>
      </c>
      <c r="P53" s="22"/>
      <c r="Q53" s="22" t="s">
        <v>823</v>
      </c>
      <c r="R53" s="27"/>
    </row>
    <row r="54" spans="1:18" ht="28.5" x14ac:dyDescent="0.25">
      <c r="A54" s="35" t="s">
        <v>299</v>
      </c>
      <c r="B54" s="22" t="s">
        <v>36</v>
      </c>
      <c r="C54" s="45"/>
      <c r="D54" s="48" t="s">
        <v>300</v>
      </c>
      <c r="E54" s="32"/>
      <c r="F54" s="33"/>
      <c r="G54" s="101" t="s">
        <v>629</v>
      </c>
      <c r="H54" s="95" t="s">
        <v>543</v>
      </c>
      <c r="I54" s="180"/>
      <c r="J54" s="118"/>
      <c r="K54" s="173"/>
      <c r="L54" s="118"/>
      <c r="M54" s="132" t="s">
        <v>301</v>
      </c>
      <c r="N54" s="154" t="s">
        <v>523</v>
      </c>
      <c r="O54" s="156"/>
      <c r="P54" s="156"/>
      <c r="Q54" s="156"/>
      <c r="R54" s="118"/>
    </row>
    <row r="55" spans="1:18" ht="28.5" x14ac:dyDescent="0.25">
      <c r="A55" s="43" t="s">
        <v>302</v>
      </c>
      <c r="B55" s="22" t="s">
        <v>36</v>
      </c>
      <c r="C55" s="45"/>
      <c r="D55" s="58"/>
      <c r="E55" s="72" t="s">
        <v>305</v>
      </c>
      <c r="F55" s="51"/>
      <c r="G55" s="101" t="s">
        <v>629</v>
      </c>
      <c r="H55" s="95" t="s">
        <v>544</v>
      </c>
      <c r="I55" s="22" t="s">
        <v>22</v>
      </c>
      <c r="J55" s="28">
        <v>99</v>
      </c>
      <c r="K55" s="25"/>
      <c r="L55" s="55"/>
      <c r="M55" s="27" t="s">
        <v>1011</v>
      </c>
      <c r="N55" s="27" t="s">
        <v>1012</v>
      </c>
      <c r="O55" s="22" t="s">
        <v>486</v>
      </c>
      <c r="P55" s="22"/>
      <c r="Q55" s="22"/>
      <c r="R55" s="27"/>
    </row>
    <row r="56" spans="1:18" ht="28.5" x14ac:dyDescent="0.25">
      <c r="A56" s="43" t="s">
        <v>303</v>
      </c>
      <c r="B56" s="22" t="s">
        <v>36</v>
      </c>
      <c r="C56" s="45"/>
      <c r="D56" s="58"/>
      <c r="E56" s="72" t="s">
        <v>306</v>
      </c>
      <c r="F56" s="71"/>
      <c r="G56" s="101" t="s">
        <v>629</v>
      </c>
      <c r="H56" s="95" t="s">
        <v>545</v>
      </c>
      <c r="I56" s="22" t="s">
        <v>22</v>
      </c>
      <c r="J56" s="28">
        <v>15</v>
      </c>
      <c r="K56" s="25"/>
      <c r="L56" s="55"/>
      <c r="M56" s="27" t="s">
        <v>1013</v>
      </c>
      <c r="N56" s="27" t="s">
        <v>523</v>
      </c>
      <c r="O56" s="22"/>
      <c r="P56" s="22"/>
      <c r="Q56" s="22"/>
      <c r="R56" s="27"/>
    </row>
    <row r="57" spans="1:18" ht="28.5" x14ac:dyDescent="0.25">
      <c r="A57" s="43" t="s">
        <v>304</v>
      </c>
      <c r="B57" s="22" t="s">
        <v>36</v>
      </c>
      <c r="C57" s="45"/>
      <c r="D57" s="58"/>
      <c r="E57" s="72" t="s">
        <v>307</v>
      </c>
      <c r="F57" s="71"/>
      <c r="G57" s="101" t="s">
        <v>629</v>
      </c>
      <c r="H57" s="95" t="s">
        <v>546</v>
      </c>
      <c r="I57" s="22" t="s">
        <v>22</v>
      </c>
      <c r="J57" s="28">
        <v>50</v>
      </c>
      <c r="K57" s="25"/>
      <c r="L57" s="55"/>
      <c r="M57" s="27" t="s">
        <v>1014</v>
      </c>
      <c r="N57" s="27" t="s">
        <v>523</v>
      </c>
      <c r="O57" s="22"/>
      <c r="P57" s="22"/>
      <c r="Q57" s="22"/>
      <c r="R57" s="27"/>
    </row>
    <row r="58" spans="1:18" ht="28.5" x14ac:dyDescent="0.25">
      <c r="A58" s="23" t="s">
        <v>107</v>
      </c>
      <c r="B58" s="22" t="s">
        <v>19</v>
      </c>
      <c r="C58" s="81" t="s">
        <v>108</v>
      </c>
      <c r="D58" s="56"/>
      <c r="E58" s="56"/>
      <c r="F58" s="56"/>
      <c r="G58" s="101" t="s">
        <v>629</v>
      </c>
      <c r="H58" s="95" t="s">
        <v>632</v>
      </c>
      <c r="I58" s="180"/>
      <c r="J58" s="118"/>
      <c r="K58" s="173"/>
      <c r="L58" s="118"/>
      <c r="M58" s="132" t="s">
        <v>1015</v>
      </c>
      <c r="N58" s="154" t="s">
        <v>523</v>
      </c>
      <c r="O58" s="156"/>
      <c r="P58" s="156"/>
      <c r="Q58" s="156"/>
      <c r="R58" s="118"/>
    </row>
    <row r="59" spans="1:18" ht="28.5" x14ac:dyDescent="0.25">
      <c r="A59" s="35" t="s">
        <v>110</v>
      </c>
      <c r="B59" s="22" t="s">
        <v>19</v>
      </c>
      <c r="C59" s="31"/>
      <c r="D59" s="32" t="s">
        <v>109</v>
      </c>
      <c r="E59" s="32"/>
      <c r="F59" s="33"/>
      <c r="G59" s="101" t="s">
        <v>629</v>
      </c>
      <c r="H59" s="95" t="s">
        <v>547</v>
      </c>
      <c r="I59" s="22" t="s">
        <v>22</v>
      </c>
      <c r="J59" s="47">
        <v>99</v>
      </c>
      <c r="K59" s="25"/>
      <c r="L59" s="55"/>
      <c r="M59" s="27" t="s">
        <v>1016</v>
      </c>
      <c r="N59" s="158" t="s">
        <v>185</v>
      </c>
      <c r="O59" s="22" t="s">
        <v>486</v>
      </c>
      <c r="P59" s="22"/>
      <c r="Q59" s="22" t="s">
        <v>821</v>
      </c>
      <c r="R59" s="27"/>
    </row>
    <row r="60" spans="1:18" ht="28.5" x14ac:dyDescent="0.25">
      <c r="A60" s="35" t="s">
        <v>308</v>
      </c>
      <c r="B60" s="22" t="s">
        <v>36</v>
      </c>
      <c r="C60" s="31"/>
      <c r="D60" s="32" t="s">
        <v>310</v>
      </c>
      <c r="E60" s="37"/>
      <c r="F60" s="33"/>
      <c r="G60" s="101" t="s">
        <v>629</v>
      </c>
      <c r="H60" s="95" t="s">
        <v>548</v>
      </c>
      <c r="I60" s="22" t="s">
        <v>22</v>
      </c>
      <c r="J60" s="47">
        <v>99</v>
      </c>
      <c r="K60" s="25"/>
      <c r="L60" s="55"/>
      <c r="M60" s="27" t="s">
        <v>1017</v>
      </c>
      <c r="N60" s="27" t="s">
        <v>1018</v>
      </c>
      <c r="O60" s="22" t="s">
        <v>486</v>
      </c>
      <c r="P60" s="22"/>
      <c r="Q60" s="22"/>
      <c r="R60" s="27"/>
    </row>
    <row r="61" spans="1:18" ht="42.75" x14ac:dyDescent="0.25">
      <c r="A61" s="35" t="s">
        <v>309</v>
      </c>
      <c r="B61" s="106" t="s">
        <v>42</v>
      </c>
      <c r="C61" s="31"/>
      <c r="D61" s="32" t="s">
        <v>1189</v>
      </c>
      <c r="E61" s="37"/>
      <c r="F61" s="33"/>
      <c r="G61" s="101" t="s">
        <v>629</v>
      </c>
      <c r="H61" s="95" t="s">
        <v>640</v>
      </c>
      <c r="I61" s="22" t="s">
        <v>63</v>
      </c>
      <c r="J61" s="47">
        <v>80</v>
      </c>
      <c r="K61" s="25"/>
      <c r="L61" s="55"/>
      <c r="M61" s="27" t="s">
        <v>1019</v>
      </c>
      <c r="N61" s="27" t="s">
        <v>1020</v>
      </c>
      <c r="O61" s="128" t="s">
        <v>488</v>
      </c>
      <c r="P61" s="22"/>
      <c r="Q61" s="22"/>
      <c r="R61" s="27" t="s">
        <v>501</v>
      </c>
    </row>
    <row r="62" spans="1:18" ht="42.75" x14ac:dyDescent="0.25">
      <c r="A62" s="35" t="s">
        <v>1205</v>
      </c>
      <c r="B62" s="106" t="s">
        <v>42</v>
      </c>
      <c r="C62" s="31"/>
      <c r="D62" s="32" t="s">
        <v>422</v>
      </c>
      <c r="E62" s="37"/>
      <c r="F62" s="33"/>
      <c r="G62" s="101" t="s">
        <v>629</v>
      </c>
      <c r="H62" s="101" t="s">
        <v>882</v>
      </c>
      <c r="I62" s="22" t="s">
        <v>63</v>
      </c>
      <c r="J62" s="47">
        <v>5</v>
      </c>
      <c r="K62" s="25"/>
      <c r="L62" s="55"/>
      <c r="M62" s="27" t="s">
        <v>1021</v>
      </c>
      <c r="N62" s="27" t="s">
        <v>1020</v>
      </c>
      <c r="O62" s="119"/>
      <c r="P62" s="22"/>
      <c r="Q62" s="22"/>
      <c r="R62" s="27"/>
    </row>
    <row r="63" spans="1:18" ht="42.75" x14ac:dyDescent="0.25">
      <c r="A63" s="35" t="s">
        <v>309</v>
      </c>
      <c r="B63" s="106" t="s">
        <v>42</v>
      </c>
      <c r="C63" s="31"/>
      <c r="D63" s="32" t="s">
        <v>936</v>
      </c>
      <c r="E63" s="37"/>
      <c r="F63" s="33"/>
      <c r="G63" s="101" t="s">
        <v>629</v>
      </c>
      <c r="H63" s="95" t="s">
        <v>640</v>
      </c>
      <c r="I63" s="22" t="s">
        <v>63</v>
      </c>
      <c r="J63" s="47">
        <v>80</v>
      </c>
      <c r="K63" s="25"/>
      <c r="L63" s="55"/>
      <c r="M63" s="27" t="s">
        <v>1019</v>
      </c>
      <c r="N63" s="27" t="s">
        <v>1020</v>
      </c>
      <c r="O63" s="22"/>
      <c r="P63" s="22"/>
      <c r="Q63" s="22"/>
      <c r="R63" s="27"/>
    </row>
    <row r="64" spans="1:18" ht="42.75" x14ac:dyDescent="0.25">
      <c r="A64" s="35" t="s">
        <v>1205</v>
      </c>
      <c r="B64" s="106" t="s">
        <v>42</v>
      </c>
      <c r="C64" s="31"/>
      <c r="D64" s="32" t="s">
        <v>934</v>
      </c>
      <c r="E64" s="37"/>
      <c r="F64" s="33"/>
      <c r="G64" s="101" t="s">
        <v>629</v>
      </c>
      <c r="H64" s="101" t="s">
        <v>1200</v>
      </c>
      <c r="I64" s="22" t="s">
        <v>63</v>
      </c>
      <c r="J64" s="47">
        <v>5</v>
      </c>
      <c r="K64" s="25"/>
      <c r="L64" s="55"/>
      <c r="M64" s="27" t="s">
        <v>1021</v>
      </c>
      <c r="N64" s="27" t="s">
        <v>1020</v>
      </c>
      <c r="O64" s="22" t="s">
        <v>487</v>
      </c>
      <c r="P64" s="22"/>
      <c r="Q64" s="22"/>
      <c r="R64" s="27"/>
    </row>
    <row r="65" spans="1:18" ht="42.75" x14ac:dyDescent="0.25">
      <c r="A65" s="35" t="s">
        <v>309</v>
      </c>
      <c r="B65" s="106" t="s">
        <v>42</v>
      </c>
      <c r="C65" s="31"/>
      <c r="D65" s="32" t="s">
        <v>937</v>
      </c>
      <c r="E65" s="37"/>
      <c r="F65" s="33"/>
      <c r="G65" s="101" t="s">
        <v>629</v>
      </c>
      <c r="H65" s="95" t="s">
        <v>640</v>
      </c>
      <c r="I65" s="22" t="s">
        <v>63</v>
      </c>
      <c r="J65" s="47">
        <v>100</v>
      </c>
      <c r="K65" s="25"/>
      <c r="L65" s="55"/>
      <c r="M65" s="27" t="s">
        <v>1019</v>
      </c>
      <c r="N65" s="27" t="s">
        <v>1020</v>
      </c>
      <c r="O65" s="128" t="s">
        <v>1202</v>
      </c>
      <c r="P65" s="22"/>
      <c r="Q65" s="22"/>
      <c r="R65" s="27"/>
    </row>
    <row r="66" spans="1:18" ht="42.75" x14ac:dyDescent="0.25">
      <c r="A66" s="35" t="s">
        <v>1205</v>
      </c>
      <c r="B66" s="106" t="s">
        <v>42</v>
      </c>
      <c r="C66" s="31"/>
      <c r="D66" s="32" t="s">
        <v>935</v>
      </c>
      <c r="E66" s="37"/>
      <c r="F66" s="33"/>
      <c r="G66" s="101" t="s">
        <v>629</v>
      </c>
      <c r="H66" s="101" t="s">
        <v>1206</v>
      </c>
      <c r="I66" s="22" t="s">
        <v>63</v>
      </c>
      <c r="J66" s="47">
        <v>5</v>
      </c>
      <c r="K66" s="25"/>
      <c r="L66" s="55"/>
      <c r="M66" s="27" t="s">
        <v>1021</v>
      </c>
      <c r="N66" s="27" t="s">
        <v>1020</v>
      </c>
      <c r="O66" s="22"/>
      <c r="P66" s="22"/>
      <c r="Q66" s="22"/>
      <c r="R66" s="27"/>
    </row>
    <row r="67" spans="1:18" s="127" customFormat="1" ht="57" x14ac:dyDescent="0.25">
      <c r="A67" s="35" t="s">
        <v>111</v>
      </c>
      <c r="B67" s="22" t="s">
        <v>36</v>
      </c>
      <c r="C67" s="121"/>
      <c r="D67" s="32" t="s">
        <v>79</v>
      </c>
      <c r="E67" s="122"/>
      <c r="F67" s="123"/>
      <c r="G67" s="101" t="s">
        <v>629</v>
      </c>
      <c r="H67" s="95" t="s">
        <v>549</v>
      </c>
      <c r="I67" s="22" t="s">
        <v>63</v>
      </c>
      <c r="J67" s="47">
        <v>9</v>
      </c>
      <c r="K67" s="124"/>
      <c r="L67" s="125"/>
      <c r="M67" s="27" t="s">
        <v>1022</v>
      </c>
      <c r="N67" s="27" t="s">
        <v>1023</v>
      </c>
      <c r="O67" s="22" t="s">
        <v>1203</v>
      </c>
      <c r="P67" s="120"/>
      <c r="Q67" s="120"/>
      <c r="R67" s="126"/>
    </row>
    <row r="68" spans="1:18" s="127" customFormat="1" ht="42.75" x14ac:dyDescent="0.25">
      <c r="A68" s="35" t="s">
        <v>1238</v>
      </c>
      <c r="B68" s="22" t="s">
        <v>36</v>
      </c>
      <c r="C68" s="121"/>
      <c r="D68" s="32" t="s">
        <v>422</v>
      </c>
      <c r="E68" s="122"/>
      <c r="F68" s="123"/>
      <c r="G68" s="101" t="s">
        <v>629</v>
      </c>
      <c r="H68" s="101" t="s">
        <v>1201</v>
      </c>
      <c r="I68" s="22" t="s">
        <v>63</v>
      </c>
      <c r="J68" s="47">
        <v>5</v>
      </c>
      <c r="K68" s="124"/>
      <c r="L68" s="125"/>
      <c r="M68" s="27" t="s">
        <v>1024</v>
      </c>
      <c r="N68" s="27" t="s">
        <v>995</v>
      </c>
      <c r="O68" s="22" t="s">
        <v>1295</v>
      </c>
      <c r="P68" s="120"/>
      <c r="Q68" s="120"/>
      <c r="R68" s="126"/>
    </row>
    <row r="69" spans="1:18" ht="71.25" x14ac:dyDescent="0.25">
      <c r="A69" s="35" t="s">
        <v>112</v>
      </c>
      <c r="B69" s="22" t="s">
        <v>36</v>
      </c>
      <c r="C69" s="31"/>
      <c r="D69" s="32" t="s">
        <v>113</v>
      </c>
      <c r="E69" s="32"/>
      <c r="F69" s="32"/>
      <c r="G69" s="101" t="s">
        <v>629</v>
      </c>
      <c r="H69" s="95" t="s">
        <v>550</v>
      </c>
      <c r="I69" s="22" t="s">
        <v>63</v>
      </c>
      <c r="J69" s="47">
        <v>15</v>
      </c>
      <c r="K69" s="44" t="s">
        <v>261</v>
      </c>
      <c r="L69" s="26"/>
      <c r="M69" s="27" t="s">
        <v>1025</v>
      </c>
      <c r="N69" s="27" t="s">
        <v>999</v>
      </c>
      <c r="O69" s="22" t="s">
        <v>1295</v>
      </c>
      <c r="P69" s="22"/>
      <c r="Q69" s="22" t="s">
        <v>859</v>
      </c>
      <c r="R69" s="27"/>
    </row>
    <row r="70" spans="1:18" ht="28.5" x14ac:dyDescent="0.25">
      <c r="A70" s="35" t="s">
        <v>114</v>
      </c>
      <c r="B70" s="22" t="s">
        <v>36</v>
      </c>
      <c r="C70" s="31"/>
      <c r="D70" s="32" t="s">
        <v>115</v>
      </c>
      <c r="E70" s="32"/>
      <c r="F70" s="32"/>
      <c r="G70" s="101" t="s">
        <v>629</v>
      </c>
      <c r="H70" s="95" t="s">
        <v>551</v>
      </c>
      <c r="I70" s="22" t="s">
        <v>63</v>
      </c>
      <c r="J70" s="47">
        <v>40</v>
      </c>
      <c r="K70" s="28"/>
      <c r="L70" s="38"/>
      <c r="M70" s="27" t="s">
        <v>1026</v>
      </c>
      <c r="N70" s="27" t="s">
        <v>523</v>
      </c>
      <c r="O70" s="22"/>
      <c r="P70" s="22"/>
      <c r="Q70" s="22" t="s">
        <v>854</v>
      </c>
      <c r="R70" s="27"/>
    </row>
    <row r="71" spans="1:18" ht="28.5" x14ac:dyDescent="0.25">
      <c r="A71" s="35" t="s">
        <v>1261</v>
      </c>
      <c r="B71" s="22" t="s">
        <v>19</v>
      </c>
      <c r="C71" s="31"/>
      <c r="D71" s="32" t="s">
        <v>1318</v>
      </c>
      <c r="E71" s="32"/>
      <c r="F71" s="32"/>
      <c r="G71" s="101" t="s">
        <v>629</v>
      </c>
      <c r="H71" s="95" t="s">
        <v>1263</v>
      </c>
      <c r="I71" s="22" t="s">
        <v>63</v>
      </c>
      <c r="J71" s="47"/>
      <c r="K71" s="28"/>
      <c r="L71" s="38"/>
      <c r="M71" s="27" t="s">
        <v>1265</v>
      </c>
      <c r="N71" s="27" t="s">
        <v>1264</v>
      </c>
      <c r="O71" s="22"/>
      <c r="P71" s="22"/>
      <c r="Q71" s="22"/>
      <c r="R71" s="27"/>
    </row>
    <row r="72" spans="1:18" ht="28.5" x14ac:dyDescent="0.25">
      <c r="A72" s="35" t="s">
        <v>116</v>
      </c>
      <c r="B72" s="22" t="s">
        <v>19</v>
      </c>
      <c r="C72" s="31"/>
      <c r="D72" s="48" t="s">
        <v>346</v>
      </c>
      <c r="E72" s="32"/>
      <c r="F72" s="32"/>
      <c r="G72" s="101" t="s">
        <v>629</v>
      </c>
      <c r="H72" s="95" t="s">
        <v>633</v>
      </c>
      <c r="I72" s="180"/>
      <c r="J72" s="118"/>
      <c r="K72" s="173"/>
      <c r="L72" s="118"/>
      <c r="M72" s="132" t="s">
        <v>1027</v>
      </c>
      <c r="N72" s="154" t="s">
        <v>1006</v>
      </c>
      <c r="O72" s="156"/>
      <c r="P72" s="156"/>
      <c r="Q72" s="156" t="s">
        <v>824</v>
      </c>
      <c r="R72" s="118"/>
    </row>
    <row r="73" spans="1:18" ht="28.5" x14ac:dyDescent="0.25">
      <c r="A73" s="43" t="s">
        <v>117</v>
      </c>
      <c r="B73" s="22" t="s">
        <v>36</v>
      </c>
      <c r="C73" s="31"/>
      <c r="D73" s="49"/>
      <c r="E73" s="50" t="s">
        <v>118</v>
      </c>
      <c r="F73" s="50"/>
      <c r="G73" s="101" t="s">
        <v>629</v>
      </c>
      <c r="H73" s="95" t="s">
        <v>552</v>
      </c>
      <c r="I73" s="22" t="s">
        <v>22</v>
      </c>
      <c r="J73" s="28">
        <v>255</v>
      </c>
      <c r="K73" s="25"/>
      <c r="L73" s="55"/>
      <c r="M73" s="27" t="s">
        <v>87</v>
      </c>
      <c r="N73" s="27" t="s">
        <v>1007</v>
      </c>
      <c r="O73" s="22"/>
      <c r="P73" s="22"/>
      <c r="Q73" s="22"/>
      <c r="R73" s="27"/>
    </row>
    <row r="74" spans="1:18" ht="28.5" x14ac:dyDescent="0.25">
      <c r="A74" s="43" t="s">
        <v>119</v>
      </c>
      <c r="B74" s="22" t="s">
        <v>36</v>
      </c>
      <c r="C74" s="31"/>
      <c r="D74" s="49"/>
      <c r="E74" s="50" t="s">
        <v>120</v>
      </c>
      <c r="F74" s="50"/>
      <c r="G74" s="101" t="s">
        <v>629</v>
      </c>
      <c r="H74" s="95" t="s">
        <v>553</v>
      </c>
      <c r="I74" s="22" t="s">
        <v>22</v>
      </c>
      <c r="J74" s="28">
        <v>255</v>
      </c>
      <c r="K74" s="25"/>
      <c r="L74" s="55"/>
      <c r="M74" s="27" t="s">
        <v>90</v>
      </c>
      <c r="N74" s="27" t="s">
        <v>523</v>
      </c>
      <c r="O74" s="22"/>
      <c r="P74" s="22"/>
      <c r="Q74" s="22"/>
      <c r="R74" s="27"/>
    </row>
    <row r="75" spans="1:18" ht="28.5" x14ac:dyDescent="0.25">
      <c r="A75" s="43" t="s">
        <v>121</v>
      </c>
      <c r="B75" s="22" t="s">
        <v>36</v>
      </c>
      <c r="C75" s="31"/>
      <c r="D75" s="49"/>
      <c r="E75" s="50" t="s">
        <v>122</v>
      </c>
      <c r="F75" s="50"/>
      <c r="G75" s="101" t="s">
        <v>629</v>
      </c>
      <c r="H75" s="95" t="s">
        <v>554</v>
      </c>
      <c r="I75" s="22" t="s">
        <v>22</v>
      </c>
      <c r="J75" s="28">
        <v>255</v>
      </c>
      <c r="K75" s="25"/>
      <c r="L75" s="55"/>
      <c r="M75" s="27" t="s">
        <v>90</v>
      </c>
      <c r="N75" s="27" t="s">
        <v>523</v>
      </c>
      <c r="O75" s="22"/>
      <c r="P75" s="22"/>
      <c r="Q75" s="22"/>
      <c r="R75" s="27"/>
    </row>
    <row r="76" spans="1:18" ht="28.5" x14ac:dyDescent="0.25">
      <c r="A76" s="43" t="s">
        <v>123</v>
      </c>
      <c r="B76" s="22" t="s">
        <v>36</v>
      </c>
      <c r="C76" s="31"/>
      <c r="D76" s="49"/>
      <c r="E76" s="51" t="s">
        <v>124</v>
      </c>
      <c r="F76" s="50"/>
      <c r="G76" s="101" t="s">
        <v>629</v>
      </c>
      <c r="H76" s="95" t="s">
        <v>555</v>
      </c>
      <c r="I76" s="22" t="s">
        <v>22</v>
      </c>
      <c r="J76" s="28">
        <v>255</v>
      </c>
      <c r="K76" s="25"/>
      <c r="L76" s="55"/>
      <c r="M76" s="27" t="s">
        <v>1028</v>
      </c>
      <c r="N76" s="27" t="s">
        <v>523</v>
      </c>
      <c r="O76" s="22"/>
      <c r="P76" s="22"/>
      <c r="Q76" s="22"/>
      <c r="R76" s="27"/>
    </row>
    <row r="77" spans="1:18" ht="28.5" x14ac:dyDescent="0.25">
      <c r="A77" s="43" t="s">
        <v>125</v>
      </c>
      <c r="B77" s="22" t="s">
        <v>36</v>
      </c>
      <c r="C77" s="31"/>
      <c r="D77" s="49"/>
      <c r="E77" s="50" t="s">
        <v>126</v>
      </c>
      <c r="F77" s="50"/>
      <c r="G77" s="101" t="s">
        <v>629</v>
      </c>
      <c r="H77" s="95" t="s">
        <v>556</v>
      </c>
      <c r="I77" s="22" t="s">
        <v>22</v>
      </c>
      <c r="J77" s="28">
        <v>10</v>
      </c>
      <c r="K77" s="25"/>
      <c r="L77" s="55"/>
      <c r="M77" s="27" t="s">
        <v>100</v>
      </c>
      <c r="N77" s="27" t="s">
        <v>1008</v>
      </c>
      <c r="O77" s="22"/>
      <c r="P77" s="22"/>
      <c r="Q77" s="22"/>
      <c r="R77" s="27"/>
    </row>
    <row r="78" spans="1:18" ht="28.5" x14ac:dyDescent="0.25">
      <c r="A78" s="43" t="s">
        <v>127</v>
      </c>
      <c r="B78" s="22" t="s">
        <v>36</v>
      </c>
      <c r="C78" s="31"/>
      <c r="D78" s="49"/>
      <c r="E78" s="50" t="s">
        <v>128</v>
      </c>
      <c r="F78" s="52"/>
      <c r="G78" s="101" t="s">
        <v>629</v>
      </c>
      <c r="H78" s="95" t="s">
        <v>557</v>
      </c>
      <c r="I78" s="22" t="s">
        <v>22</v>
      </c>
      <c r="J78" s="47">
        <v>255</v>
      </c>
      <c r="K78" s="53"/>
      <c r="L78" s="54"/>
      <c r="M78" s="27" t="s">
        <v>103</v>
      </c>
      <c r="N78" s="27" t="s">
        <v>1009</v>
      </c>
      <c r="O78" s="22"/>
      <c r="P78" s="22"/>
      <c r="Q78" s="22"/>
      <c r="R78" s="27"/>
    </row>
    <row r="79" spans="1:18" ht="71.25" x14ac:dyDescent="0.25">
      <c r="A79" s="43" t="s">
        <v>129</v>
      </c>
      <c r="B79" s="22" t="s">
        <v>19</v>
      </c>
      <c r="C79" s="31"/>
      <c r="D79" s="74"/>
      <c r="E79" s="50" t="s">
        <v>130</v>
      </c>
      <c r="F79" s="52"/>
      <c r="G79" s="101" t="s">
        <v>629</v>
      </c>
      <c r="H79" s="95" t="s">
        <v>558</v>
      </c>
      <c r="I79" s="22" t="s">
        <v>31</v>
      </c>
      <c r="J79" s="28">
        <v>2</v>
      </c>
      <c r="K79" s="44" t="s">
        <v>261</v>
      </c>
      <c r="L79" s="55"/>
      <c r="M79" s="27" t="s">
        <v>106</v>
      </c>
      <c r="N79" s="27" t="s">
        <v>1010</v>
      </c>
      <c r="O79" s="22" t="s">
        <v>1291</v>
      </c>
      <c r="P79" s="22"/>
      <c r="Q79" s="22" t="s">
        <v>825</v>
      </c>
      <c r="R79" s="27"/>
    </row>
    <row r="80" spans="1:18" ht="85.5" x14ac:dyDescent="0.25">
      <c r="A80" s="23" t="s">
        <v>311</v>
      </c>
      <c r="B80" s="22" t="s">
        <v>36</v>
      </c>
      <c r="C80" s="75"/>
      <c r="D80" s="48" t="s">
        <v>312</v>
      </c>
      <c r="E80" s="37"/>
      <c r="F80" s="37"/>
      <c r="G80" s="101" t="s">
        <v>629</v>
      </c>
      <c r="H80" s="95" t="s">
        <v>559</v>
      </c>
      <c r="I80" s="180"/>
      <c r="J80" s="118"/>
      <c r="K80" s="173"/>
      <c r="L80" s="118"/>
      <c r="M80" s="132" t="s">
        <v>1029</v>
      </c>
      <c r="N80" s="154" t="s">
        <v>1030</v>
      </c>
      <c r="O80" s="156"/>
      <c r="P80" s="156"/>
      <c r="Q80" s="156"/>
      <c r="R80" s="118"/>
    </row>
    <row r="81" spans="1:18" ht="28.5" x14ac:dyDescent="0.25">
      <c r="A81" s="43" t="s">
        <v>316</v>
      </c>
      <c r="B81" s="22" t="s">
        <v>36</v>
      </c>
      <c r="C81" s="45"/>
      <c r="D81" s="49"/>
      <c r="E81" s="114" t="s">
        <v>313</v>
      </c>
      <c r="F81" s="73"/>
      <c r="G81" s="101" t="s">
        <v>629</v>
      </c>
      <c r="H81" s="95" t="s">
        <v>560</v>
      </c>
      <c r="I81" s="22" t="s">
        <v>22</v>
      </c>
      <c r="J81" s="28">
        <v>100</v>
      </c>
      <c r="K81" s="25"/>
      <c r="L81" s="55"/>
      <c r="M81" s="27" t="s">
        <v>1011</v>
      </c>
      <c r="N81" s="27" t="s">
        <v>1012</v>
      </c>
      <c r="O81" s="22"/>
      <c r="P81" s="22"/>
      <c r="Q81" s="22"/>
      <c r="R81" s="27"/>
    </row>
    <row r="82" spans="1:18" ht="28.5" x14ac:dyDescent="0.25">
      <c r="A82" s="43" t="s">
        <v>317</v>
      </c>
      <c r="B82" s="22" t="s">
        <v>36</v>
      </c>
      <c r="C82" s="45"/>
      <c r="D82" s="58"/>
      <c r="E82" s="114" t="s">
        <v>314</v>
      </c>
      <c r="F82" s="73"/>
      <c r="G82" s="101" t="s">
        <v>629</v>
      </c>
      <c r="H82" s="95" t="s">
        <v>561</v>
      </c>
      <c r="I82" s="22" t="s">
        <v>22</v>
      </c>
      <c r="J82" s="28">
        <v>15</v>
      </c>
      <c r="K82" s="25"/>
      <c r="L82" s="55"/>
      <c r="M82" s="27" t="s">
        <v>1013</v>
      </c>
      <c r="N82" s="27" t="s">
        <v>523</v>
      </c>
      <c r="O82" s="22"/>
      <c r="P82" s="22"/>
      <c r="Q82" s="22"/>
      <c r="R82" s="27"/>
    </row>
    <row r="83" spans="1:18" ht="28.5" x14ac:dyDescent="0.25">
      <c r="A83" s="43" t="s">
        <v>318</v>
      </c>
      <c r="B83" s="22" t="s">
        <v>36</v>
      </c>
      <c r="C83" s="45"/>
      <c r="D83" s="58"/>
      <c r="E83" s="114" t="s">
        <v>315</v>
      </c>
      <c r="F83" s="73"/>
      <c r="G83" s="101" t="s">
        <v>629</v>
      </c>
      <c r="H83" s="95" t="s">
        <v>562</v>
      </c>
      <c r="I83" s="22" t="s">
        <v>22</v>
      </c>
      <c r="J83" s="28">
        <v>50</v>
      </c>
      <c r="K83" s="25"/>
      <c r="L83" s="55"/>
      <c r="M83" s="27" t="s">
        <v>1014</v>
      </c>
      <c r="N83" s="27" t="s">
        <v>523</v>
      </c>
      <c r="O83" s="22"/>
      <c r="P83" s="22"/>
      <c r="Q83" s="22"/>
      <c r="R83" s="27"/>
    </row>
    <row r="84" spans="1:18" ht="28.5" x14ac:dyDescent="0.25">
      <c r="A84" s="23" t="s">
        <v>319</v>
      </c>
      <c r="B84" s="22" t="s">
        <v>36</v>
      </c>
      <c r="C84" s="76" t="s">
        <v>320</v>
      </c>
      <c r="D84" s="24"/>
      <c r="E84" s="40"/>
      <c r="F84" s="77"/>
      <c r="G84" s="101" t="s">
        <v>629</v>
      </c>
      <c r="H84" s="95" t="s">
        <v>563</v>
      </c>
      <c r="I84" s="180"/>
      <c r="J84" s="118"/>
      <c r="K84" s="173"/>
      <c r="L84" s="118"/>
      <c r="M84" s="132" t="s">
        <v>1031</v>
      </c>
      <c r="N84" s="154" t="s">
        <v>1032</v>
      </c>
      <c r="O84" s="156"/>
      <c r="P84" s="156"/>
      <c r="Q84" s="156"/>
      <c r="R84" s="118"/>
    </row>
    <row r="85" spans="1:18" ht="42.75" x14ac:dyDescent="0.25">
      <c r="A85" s="35" t="s">
        <v>321</v>
      </c>
      <c r="B85" s="22" t="s">
        <v>19</v>
      </c>
      <c r="C85" s="45"/>
      <c r="D85" s="78" t="s">
        <v>324</v>
      </c>
      <c r="E85" s="79"/>
      <c r="F85" s="80"/>
      <c r="G85" s="101" t="s">
        <v>629</v>
      </c>
      <c r="H85" s="95" t="s">
        <v>564</v>
      </c>
      <c r="I85" s="22" t="s">
        <v>22</v>
      </c>
      <c r="J85" s="28">
        <v>100</v>
      </c>
      <c r="K85" s="25"/>
      <c r="L85" s="55"/>
      <c r="M85" s="27" t="s">
        <v>1033</v>
      </c>
      <c r="N85" s="27" t="s">
        <v>1034</v>
      </c>
      <c r="O85" s="22" t="s">
        <v>486</v>
      </c>
      <c r="P85" s="22"/>
      <c r="Q85" s="22" t="s">
        <v>827</v>
      </c>
      <c r="R85" s="27"/>
    </row>
    <row r="86" spans="1:18" ht="42.75" x14ac:dyDescent="0.25">
      <c r="A86" s="35" t="s">
        <v>322</v>
      </c>
      <c r="B86" s="22" t="s">
        <v>36</v>
      </c>
      <c r="C86" s="45"/>
      <c r="D86" s="78" t="s">
        <v>325</v>
      </c>
      <c r="E86" s="79"/>
      <c r="F86" s="80"/>
      <c r="G86" s="101" t="s">
        <v>629</v>
      </c>
      <c r="H86" s="95" t="s">
        <v>565</v>
      </c>
      <c r="I86" s="22" t="s">
        <v>63</v>
      </c>
      <c r="J86" s="28"/>
      <c r="K86" s="25"/>
      <c r="L86" s="55"/>
      <c r="M86" s="27" t="s">
        <v>1035</v>
      </c>
      <c r="N86" s="27" t="s">
        <v>1036</v>
      </c>
      <c r="O86" s="22" t="s">
        <v>487</v>
      </c>
      <c r="P86" s="22"/>
      <c r="Q86" s="22"/>
      <c r="R86" s="27"/>
    </row>
    <row r="87" spans="1:18" ht="42.75" x14ac:dyDescent="0.25">
      <c r="A87" s="35" t="s">
        <v>1207</v>
      </c>
      <c r="B87" s="22" t="s">
        <v>36</v>
      </c>
      <c r="C87" s="45"/>
      <c r="D87" s="78" t="s">
        <v>422</v>
      </c>
      <c r="E87" s="79"/>
      <c r="F87" s="80"/>
      <c r="G87" s="101" t="s">
        <v>629</v>
      </c>
      <c r="H87" s="95" t="s">
        <v>925</v>
      </c>
      <c r="I87" s="22" t="s">
        <v>63</v>
      </c>
      <c r="J87" s="28"/>
      <c r="K87" s="28" t="s">
        <v>264</v>
      </c>
      <c r="L87" s="55"/>
      <c r="M87" s="27" t="s">
        <v>1037</v>
      </c>
      <c r="N87" s="27" t="s">
        <v>995</v>
      </c>
      <c r="O87" s="22" t="s">
        <v>1246</v>
      </c>
      <c r="P87" s="22"/>
      <c r="Q87" s="22"/>
      <c r="R87" s="27"/>
    </row>
    <row r="88" spans="1:18" ht="42.75" x14ac:dyDescent="0.25">
      <c r="A88" s="35" t="s">
        <v>323</v>
      </c>
      <c r="B88" s="22" t="s">
        <v>36</v>
      </c>
      <c r="C88" s="45"/>
      <c r="D88" s="78" t="s">
        <v>326</v>
      </c>
      <c r="E88" s="79"/>
      <c r="F88" s="80"/>
      <c r="G88" s="101" t="s">
        <v>629</v>
      </c>
      <c r="H88" s="95" t="s">
        <v>566</v>
      </c>
      <c r="I88" s="22" t="s">
        <v>63</v>
      </c>
      <c r="J88" s="28"/>
      <c r="K88" s="25"/>
      <c r="L88" s="55"/>
      <c r="M88" s="27" t="s">
        <v>1038</v>
      </c>
      <c r="N88" s="27" t="s">
        <v>1039</v>
      </c>
      <c r="O88" s="22"/>
      <c r="P88" s="22"/>
      <c r="Q88" s="22"/>
      <c r="R88" s="27"/>
    </row>
    <row r="89" spans="1:18" ht="42.75" x14ac:dyDescent="0.25">
      <c r="A89" s="35" t="s">
        <v>1221</v>
      </c>
      <c r="B89" s="22" t="s">
        <v>36</v>
      </c>
      <c r="C89" s="45"/>
      <c r="D89" s="78" t="s">
        <v>422</v>
      </c>
      <c r="E89" s="79"/>
      <c r="F89" s="80"/>
      <c r="G89" s="101" t="s">
        <v>629</v>
      </c>
      <c r="H89" s="95" t="s">
        <v>926</v>
      </c>
      <c r="I89" s="22" t="s">
        <v>63</v>
      </c>
      <c r="J89" s="28"/>
      <c r="K89" s="25"/>
      <c r="L89" s="55"/>
      <c r="M89" s="27" t="s">
        <v>1040</v>
      </c>
      <c r="N89" s="27" t="s">
        <v>995</v>
      </c>
      <c r="O89" s="22"/>
      <c r="P89" s="22"/>
      <c r="Q89" s="22"/>
      <c r="R89" s="27"/>
    </row>
    <row r="90" spans="1:18" ht="57" x14ac:dyDescent="0.25">
      <c r="A90" s="35" t="s">
        <v>1319</v>
      </c>
      <c r="B90" s="22" t="s">
        <v>36</v>
      </c>
      <c r="C90" s="76" t="s">
        <v>1320</v>
      </c>
      <c r="D90" s="76"/>
      <c r="E90" s="24"/>
      <c r="F90" s="40"/>
      <c r="G90" s="101" t="s">
        <v>629</v>
      </c>
      <c r="H90" s="95" t="s">
        <v>1321</v>
      </c>
      <c r="I90" s="180"/>
      <c r="J90" s="118"/>
      <c r="K90" s="173"/>
      <c r="L90" s="118"/>
      <c r="M90" s="132" t="s">
        <v>1322</v>
      </c>
      <c r="N90" s="154" t="s">
        <v>1323</v>
      </c>
      <c r="O90" s="156"/>
      <c r="P90" s="156"/>
      <c r="Q90" s="156"/>
      <c r="R90" s="118"/>
    </row>
    <row r="91" spans="1:18" ht="42.75" x14ac:dyDescent="0.25">
      <c r="A91" s="35" t="s">
        <v>1324</v>
      </c>
      <c r="B91" s="22" t="s">
        <v>36</v>
      </c>
      <c r="C91" s="76" t="s">
        <v>1325</v>
      </c>
      <c r="D91" s="40"/>
      <c r="E91" s="40"/>
      <c r="F91" s="40"/>
      <c r="G91" s="101" t="s">
        <v>629</v>
      </c>
      <c r="H91" s="95" t="s">
        <v>1321</v>
      </c>
      <c r="I91" s="180"/>
      <c r="J91" s="118"/>
      <c r="K91" s="173"/>
      <c r="L91" s="118"/>
      <c r="M91" s="132" t="s">
        <v>1326</v>
      </c>
      <c r="N91" s="154" t="s">
        <v>1323</v>
      </c>
      <c r="O91" s="156"/>
      <c r="P91" s="156"/>
      <c r="Q91" s="156"/>
      <c r="R91" s="118"/>
    </row>
    <row r="92" spans="1:18" ht="42.75" x14ac:dyDescent="0.25">
      <c r="A92" s="35" t="s">
        <v>1327</v>
      </c>
      <c r="B92" s="22" t="s">
        <v>36</v>
      </c>
      <c r="C92" s="76" t="s">
        <v>1328</v>
      </c>
      <c r="D92" s="40"/>
      <c r="E92" s="40"/>
      <c r="F92" s="40"/>
      <c r="G92" s="101" t="s">
        <v>629</v>
      </c>
      <c r="H92" s="95" t="s">
        <v>1321</v>
      </c>
      <c r="I92" s="180"/>
      <c r="J92" s="118"/>
      <c r="K92" s="173"/>
      <c r="L92" s="132"/>
      <c r="M92" s="132" t="s">
        <v>1329</v>
      </c>
      <c r="N92" s="154" t="s">
        <v>1323</v>
      </c>
      <c r="O92" s="156"/>
      <c r="P92" s="156"/>
      <c r="Q92" s="156"/>
      <c r="R92" s="118"/>
    </row>
    <row r="93" spans="1:18" ht="28.5" x14ac:dyDescent="0.25">
      <c r="A93" s="23" t="s">
        <v>131</v>
      </c>
      <c r="B93" s="22" t="s">
        <v>36</v>
      </c>
      <c r="C93" s="76" t="s">
        <v>132</v>
      </c>
      <c r="D93" s="40"/>
      <c r="E93" s="40"/>
      <c r="F93" s="40"/>
      <c r="G93" s="101" t="s">
        <v>629</v>
      </c>
      <c r="H93" s="95" t="s">
        <v>567</v>
      </c>
      <c r="I93" s="180"/>
      <c r="J93" s="118"/>
      <c r="K93" s="173"/>
      <c r="L93" s="118"/>
      <c r="M93" s="132" t="s">
        <v>133</v>
      </c>
      <c r="N93" s="154" t="s">
        <v>523</v>
      </c>
      <c r="O93" s="156"/>
      <c r="P93" s="156"/>
      <c r="Q93" s="156"/>
      <c r="R93" s="118"/>
    </row>
    <row r="94" spans="1:18" ht="28.5" x14ac:dyDescent="0.25">
      <c r="A94" s="35" t="s">
        <v>134</v>
      </c>
      <c r="B94" s="22" t="s">
        <v>19</v>
      </c>
      <c r="C94" s="31"/>
      <c r="D94" s="32" t="s">
        <v>135</v>
      </c>
      <c r="E94" s="37"/>
      <c r="F94" s="37"/>
      <c r="G94" s="101" t="s">
        <v>629</v>
      </c>
      <c r="H94" s="95" t="s">
        <v>568</v>
      </c>
      <c r="I94" s="22" t="s">
        <v>22</v>
      </c>
      <c r="J94" s="28">
        <v>255</v>
      </c>
      <c r="K94" s="25"/>
      <c r="L94" s="55"/>
      <c r="M94" s="27" t="s">
        <v>1041</v>
      </c>
      <c r="N94" s="27" t="s">
        <v>523</v>
      </c>
      <c r="O94" s="22"/>
      <c r="P94" s="22"/>
      <c r="Q94" s="22" t="s">
        <v>828</v>
      </c>
      <c r="R94" s="27"/>
    </row>
    <row r="95" spans="1:18" ht="28.5" x14ac:dyDescent="0.25">
      <c r="A95" s="35" t="s">
        <v>136</v>
      </c>
      <c r="B95" s="22" t="s">
        <v>19</v>
      </c>
      <c r="C95" s="31"/>
      <c r="D95" s="32" t="s">
        <v>137</v>
      </c>
      <c r="E95" s="32"/>
      <c r="F95" s="32"/>
      <c r="G95" s="101" t="s">
        <v>629</v>
      </c>
      <c r="H95" s="95" t="s">
        <v>569</v>
      </c>
      <c r="I95" s="22" t="s">
        <v>63</v>
      </c>
      <c r="J95" s="47">
        <v>13</v>
      </c>
      <c r="K95" s="44" t="s">
        <v>261</v>
      </c>
      <c r="L95" s="26"/>
      <c r="M95" s="27" t="s">
        <v>1042</v>
      </c>
      <c r="N95" s="27" t="s">
        <v>1043</v>
      </c>
      <c r="O95" s="22"/>
      <c r="P95" s="22"/>
      <c r="Q95" s="22" t="s">
        <v>1283</v>
      </c>
      <c r="R95" s="27"/>
    </row>
    <row r="96" spans="1:18" ht="71.25" x14ac:dyDescent="0.25">
      <c r="A96" s="35" t="s">
        <v>138</v>
      </c>
      <c r="B96" s="22" t="s">
        <v>19</v>
      </c>
      <c r="C96" s="31"/>
      <c r="D96" s="48" t="s">
        <v>139</v>
      </c>
      <c r="E96" s="32"/>
      <c r="F96" s="32"/>
      <c r="G96" s="101" t="s">
        <v>629</v>
      </c>
      <c r="H96" s="95" t="s">
        <v>570</v>
      </c>
      <c r="I96" s="180"/>
      <c r="J96" s="118"/>
      <c r="K96" s="173"/>
      <c r="L96" s="118"/>
      <c r="M96" s="132" t="s">
        <v>1044</v>
      </c>
      <c r="N96" s="154" t="s">
        <v>1045</v>
      </c>
      <c r="O96" s="156"/>
      <c r="P96" s="156"/>
      <c r="Q96" s="156" t="s">
        <v>829</v>
      </c>
      <c r="R96" s="118"/>
    </row>
    <row r="97" spans="1:18" ht="28.5" x14ac:dyDescent="0.25">
      <c r="A97" s="43" t="s">
        <v>140</v>
      </c>
      <c r="B97" s="22" t="s">
        <v>36</v>
      </c>
      <c r="C97" s="31"/>
      <c r="D97" s="49"/>
      <c r="E97" s="50" t="s">
        <v>141</v>
      </c>
      <c r="F97" s="50"/>
      <c r="G97" s="101" t="s">
        <v>629</v>
      </c>
      <c r="H97" s="95" t="s">
        <v>571</v>
      </c>
      <c r="I97" s="22" t="s">
        <v>22</v>
      </c>
      <c r="J97" s="28">
        <v>255</v>
      </c>
      <c r="K97" s="25"/>
      <c r="L97" s="55"/>
      <c r="M97" s="27" t="s">
        <v>87</v>
      </c>
      <c r="N97" s="27" t="s">
        <v>1007</v>
      </c>
      <c r="O97" s="22"/>
      <c r="P97" s="22"/>
      <c r="Q97" s="22"/>
      <c r="R97" s="27"/>
    </row>
    <row r="98" spans="1:18" ht="28.5" x14ac:dyDescent="0.25">
      <c r="A98" s="43" t="s">
        <v>142</v>
      </c>
      <c r="B98" s="22" t="s">
        <v>36</v>
      </c>
      <c r="C98" s="31"/>
      <c r="D98" s="49"/>
      <c r="E98" s="50" t="s">
        <v>143</v>
      </c>
      <c r="F98" s="50"/>
      <c r="G98" s="101" t="s">
        <v>629</v>
      </c>
      <c r="H98" s="95" t="s">
        <v>572</v>
      </c>
      <c r="I98" s="22" t="s">
        <v>22</v>
      </c>
      <c r="J98" s="28">
        <v>255</v>
      </c>
      <c r="K98" s="55"/>
      <c r="L98" s="55"/>
      <c r="M98" s="27" t="s">
        <v>90</v>
      </c>
      <c r="N98" s="27" t="s">
        <v>523</v>
      </c>
      <c r="O98" s="22"/>
      <c r="P98" s="22"/>
      <c r="Q98" s="22"/>
      <c r="R98" s="27"/>
    </row>
    <row r="99" spans="1:18" ht="28.5" x14ac:dyDescent="0.25">
      <c r="A99" s="43" t="s">
        <v>144</v>
      </c>
      <c r="B99" s="22" t="s">
        <v>36</v>
      </c>
      <c r="C99" s="31"/>
      <c r="D99" s="49"/>
      <c r="E99" s="50" t="s">
        <v>145</v>
      </c>
      <c r="F99" s="50"/>
      <c r="G99" s="101" t="s">
        <v>629</v>
      </c>
      <c r="H99" s="95" t="s">
        <v>573</v>
      </c>
      <c r="I99" s="22" t="s">
        <v>22</v>
      </c>
      <c r="J99" s="28">
        <v>255</v>
      </c>
      <c r="K99" s="25"/>
      <c r="L99" s="55"/>
      <c r="M99" s="27" t="s">
        <v>90</v>
      </c>
      <c r="N99" s="27" t="s">
        <v>523</v>
      </c>
      <c r="O99" s="22"/>
      <c r="P99" s="22"/>
      <c r="Q99" s="22"/>
      <c r="R99" s="27"/>
    </row>
    <row r="100" spans="1:18" ht="28.5" x14ac:dyDescent="0.25">
      <c r="A100" s="43" t="s">
        <v>146</v>
      </c>
      <c r="B100" s="22" t="s">
        <v>36</v>
      </c>
      <c r="C100" s="31"/>
      <c r="D100" s="49"/>
      <c r="E100" s="50" t="s">
        <v>147</v>
      </c>
      <c r="F100" s="50"/>
      <c r="G100" s="101" t="s">
        <v>629</v>
      </c>
      <c r="H100" s="95" t="s">
        <v>574</v>
      </c>
      <c r="I100" s="22" t="s">
        <v>22</v>
      </c>
      <c r="J100" s="28">
        <v>255</v>
      </c>
      <c r="K100" s="25"/>
      <c r="L100" s="55"/>
      <c r="M100" s="27" t="s">
        <v>1046</v>
      </c>
      <c r="N100" s="27" t="s">
        <v>523</v>
      </c>
      <c r="O100" s="22"/>
      <c r="P100" s="22"/>
      <c r="Q100" s="22"/>
      <c r="R100" s="27"/>
    </row>
    <row r="101" spans="1:18" ht="28.5" x14ac:dyDescent="0.25">
      <c r="A101" s="43" t="s">
        <v>148</v>
      </c>
      <c r="B101" s="22" t="s">
        <v>36</v>
      </c>
      <c r="C101" s="31"/>
      <c r="D101" s="49"/>
      <c r="E101" s="50" t="s">
        <v>149</v>
      </c>
      <c r="F101" s="50"/>
      <c r="G101" s="101" t="s">
        <v>629</v>
      </c>
      <c r="H101" s="95" t="s">
        <v>575</v>
      </c>
      <c r="I101" s="22" t="s">
        <v>22</v>
      </c>
      <c r="J101" s="28">
        <v>10</v>
      </c>
      <c r="K101" s="55"/>
      <c r="L101" s="55"/>
      <c r="M101" s="27" t="s">
        <v>100</v>
      </c>
      <c r="N101" s="27" t="s">
        <v>1008</v>
      </c>
      <c r="O101" s="22"/>
      <c r="P101" s="22"/>
      <c r="Q101" s="22"/>
      <c r="R101" s="27"/>
    </row>
    <row r="102" spans="1:18" ht="28.5" x14ac:dyDescent="0.25">
      <c r="A102" s="43" t="s">
        <v>150</v>
      </c>
      <c r="B102" s="22" t="s">
        <v>36</v>
      </c>
      <c r="C102" s="31"/>
      <c r="D102" s="49"/>
      <c r="E102" s="50" t="s">
        <v>151</v>
      </c>
      <c r="F102" s="50"/>
      <c r="G102" s="101" t="s">
        <v>629</v>
      </c>
      <c r="H102" s="95" t="s">
        <v>576</v>
      </c>
      <c r="I102" s="22" t="s">
        <v>22</v>
      </c>
      <c r="J102" s="47">
        <v>255</v>
      </c>
      <c r="K102" s="55"/>
      <c r="L102" s="55"/>
      <c r="M102" s="27" t="s">
        <v>103</v>
      </c>
      <c r="N102" s="27" t="s">
        <v>1009</v>
      </c>
      <c r="O102" s="22"/>
      <c r="P102" s="22"/>
      <c r="Q102" s="22"/>
      <c r="R102" s="27"/>
    </row>
    <row r="103" spans="1:18" ht="71.25" x14ac:dyDescent="0.25">
      <c r="A103" s="43" t="s">
        <v>152</v>
      </c>
      <c r="B103" s="22" t="s">
        <v>19</v>
      </c>
      <c r="C103" s="31"/>
      <c r="D103" s="49"/>
      <c r="E103" s="50" t="s">
        <v>153</v>
      </c>
      <c r="F103" s="50"/>
      <c r="G103" s="101" t="s">
        <v>629</v>
      </c>
      <c r="H103" s="95" t="s">
        <v>577</v>
      </c>
      <c r="I103" s="22" t="s">
        <v>31</v>
      </c>
      <c r="J103" s="28">
        <v>2</v>
      </c>
      <c r="K103" s="44" t="s">
        <v>261</v>
      </c>
      <c r="L103" s="55"/>
      <c r="M103" s="27" t="s">
        <v>106</v>
      </c>
      <c r="N103" s="27" t="s">
        <v>1010</v>
      </c>
      <c r="O103" s="22" t="s">
        <v>1292</v>
      </c>
      <c r="P103" s="22"/>
      <c r="Q103" s="22" t="s">
        <v>830</v>
      </c>
      <c r="R103" s="27"/>
    </row>
    <row r="104" spans="1:18" ht="42.75" x14ac:dyDescent="0.25">
      <c r="A104" s="23" t="s">
        <v>154</v>
      </c>
      <c r="B104" s="22" t="s">
        <v>36</v>
      </c>
      <c r="C104" s="40" t="s">
        <v>155</v>
      </c>
      <c r="D104" s="56"/>
      <c r="E104" s="56"/>
      <c r="F104" s="56"/>
      <c r="G104" s="101" t="s">
        <v>629</v>
      </c>
      <c r="H104" s="95" t="s">
        <v>634</v>
      </c>
      <c r="I104" s="180"/>
      <c r="J104" s="118"/>
      <c r="K104" s="173"/>
      <c r="L104" s="118"/>
      <c r="M104" s="132" t="s">
        <v>1047</v>
      </c>
      <c r="N104" s="154" t="s">
        <v>523</v>
      </c>
      <c r="O104" s="156"/>
      <c r="P104" s="156"/>
      <c r="Q104" s="156"/>
      <c r="R104" s="118"/>
    </row>
    <row r="105" spans="1:18" ht="28.5" x14ac:dyDescent="0.25">
      <c r="A105" s="35" t="s">
        <v>328</v>
      </c>
      <c r="B105" s="22" t="s">
        <v>36</v>
      </c>
      <c r="C105" s="82"/>
      <c r="D105" s="32" t="s">
        <v>329</v>
      </c>
      <c r="E105" s="37"/>
      <c r="F105" s="33"/>
      <c r="G105" s="101" t="s">
        <v>629</v>
      </c>
      <c r="H105" s="95" t="s">
        <v>578</v>
      </c>
      <c r="I105" s="22" t="s">
        <v>22</v>
      </c>
      <c r="J105" s="47">
        <v>100</v>
      </c>
      <c r="K105" s="25"/>
      <c r="L105" s="55"/>
      <c r="M105" s="27" t="s">
        <v>1048</v>
      </c>
      <c r="N105" s="27" t="s">
        <v>1049</v>
      </c>
      <c r="O105" s="22" t="s">
        <v>1251</v>
      </c>
      <c r="P105" s="22"/>
      <c r="Q105" s="22"/>
      <c r="R105" s="27"/>
    </row>
    <row r="106" spans="1:18" ht="42.75" x14ac:dyDescent="0.25">
      <c r="A106" s="35" t="s">
        <v>327</v>
      </c>
      <c r="B106" s="22" t="s">
        <v>36</v>
      </c>
      <c r="C106" s="57"/>
      <c r="D106" s="32" t="s">
        <v>330</v>
      </c>
      <c r="E106" s="37"/>
      <c r="F106" s="33"/>
      <c r="G106" s="101" t="s">
        <v>629</v>
      </c>
      <c r="H106" s="95" t="s">
        <v>579</v>
      </c>
      <c r="I106" s="22" t="s">
        <v>63</v>
      </c>
      <c r="J106" s="47">
        <v>20</v>
      </c>
      <c r="K106" s="25"/>
      <c r="L106" s="55"/>
      <c r="M106" s="27" t="s">
        <v>1050</v>
      </c>
      <c r="N106" s="27" t="s">
        <v>1051</v>
      </c>
      <c r="O106" s="22" t="s">
        <v>489</v>
      </c>
      <c r="P106" s="22"/>
      <c r="Q106" s="22"/>
      <c r="R106" s="27"/>
    </row>
    <row r="107" spans="1:18" ht="42.75" x14ac:dyDescent="0.25">
      <c r="A107" s="35" t="s">
        <v>1208</v>
      </c>
      <c r="B107" s="22" t="s">
        <v>36</v>
      </c>
      <c r="C107" s="57"/>
      <c r="D107" s="32" t="s">
        <v>422</v>
      </c>
      <c r="E107" s="37"/>
      <c r="F107" s="33"/>
      <c r="G107" s="101" t="s">
        <v>629</v>
      </c>
      <c r="H107" s="95" t="s">
        <v>927</v>
      </c>
      <c r="I107" s="22" t="s">
        <v>63</v>
      </c>
      <c r="J107" s="47"/>
      <c r="K107" s="25"/>
      <c r="L107" s="55"/>
      <c r="M107" s="27" t="s">
        <v>1052</v>
      </c>
      <c r="N107" s="27" t="s">
        <v>995</v>
      </c>
      <c r="O107" s="22"/>
      <c r="P107" s="22"/>
      <c r="Q107" s="22"/>
      <c r="R107" s="27"/>
    </row>
    <row r="108" spans="1:18" ht="42.75" x14ac:dyDescent="0.25">
      <c r="A108" s="35" t="s">
        <v>156</v>
      </c>
      <c r="B108" s="22" t="s">
        <v>36</v>
      </c>
      <c r="C108" s="31"/>
      <c r="D108" s="32" t="s">
        <v>157</v>
      </c>
      <c r="E108" s="61"/>
      <c r="F108" s="33"/>
      <c r="G108" s="101" t="s">
        <v>629</v>
      </c>
      <c r="H108" s="95" t="s">
        <v>580</v>
      </c>
      <c r="I108" s="22" t="s">
        <v>26</v>
      </c>
      <c r="J108" s="47" t="s">
        <v>27</v>
      </c>
      <c r="K108" s="28" t="s">
        <v>812</v>
      </c>
      <c r="L108" s="55"/>
      <c r="M108" s="27" t="s">
        <v>1053</v>
      </c>
      <c r="N108" s="27" t="s">
        <v>523</v>
      </c>
      <c r="O108" s="22" t="s">
        <v>502</v>
      </c>
      <c r="P108" s="22"/>
      <c r="Q108" s="22"/>
      <c r="R108" s="27"/>
    </row>
    <row r="109" spans="1:18" ht="28.5" x14ac:dyDescent="0.25">
      <c r="A109" s="23" t="s">
        <v>158</v>
      </c>
      <c r="B109" s="22" t="s">
        <v>36</v>
      </c>
      <c r="C109" s="30" t="s">
        <v>159</v>
      </c>
      <c r="D109" s="56"/>
      <c r="E109" s="56"/>
      <c r="F109" s="56"/>
      <c r="G109" s="101" t="s">
        <v>629</v>
      </c>
      <c r="H109" s="95" t="s">
        <v>635</v>
      </c>
      <c r="I109" s="180"/>
      <c r="J109" s="118"/>
      <c r="K109" s="173"/>
      <c r="L109" s="118"/>
      <c r="M109" s="132" t="s">
        <v>1054</v>
      </c>
      <c r="N109" s="154" t="s">
        <v>1055</v>
      </c>
      <c r="O109" s="156" t="s">
        <v>1301</v>
      </c>
      <c r="P109" s="156"/>
      <c r="Q109" s="156"/>
      <c r="R109" s="118"/>
    </row>
    <row r="110" spans="1:18" ht="42.75" x14ac:dyDescent="0.25">
      <c r="A110" s="35" t="s">
        <v>160</v>
      </c>
      <c r="B110" s="22" t="s">
        <v>36</v>
      </c>
      <c r="C110" s="31"/>
      <c r="D110" s="32" t="s">
        <v>161</v>
      </c>
      <c r="E110" s="37"/>
      <c r="F110" s="33"/>
      <c r="G110" s="101" t="s">
        <v>629</v>
      </c>
      <c r="H110" s="95" t="s">
        <v>581</v>
      </c>
      <c r="I110" s="22" t="s">
        <v>26</v>
      </c>
      <c r="J110" s="47" t="s">
        <v>27</v>
      </c>
      <c r="K110" s="28" t="s">
        <v>812</v>
      </c>
      <c r="L110" s="55"/>
      <c r="M110" s="27" t="s">
        <v>1056</v>
      </c>
      <c r="N110" s="27" t="s">
        <v>1057</v>
      </c>
      <c r="O110" s="22" t="s">
        <v>1302</v>
      </c>
      <c r="P110" s="22"/>
      <c r="Q110" s="22" t="s">
        <v>864</v>
      </c>
      <c r="R110" s="27"/>
    </row>
    <row r="111" spans="1:18" ht="42.75" x14ac:dyDescent="0.25">
      <c r="A111" s="35" t="s">
        <v>162</v>
      </c>
      <c r="B111" s="22" t="s">
        <v>36</v>
      </c>
      <c r="C111" s="31"/>
      <c r="D111" s="32" t="s">
        <v>163</v>
      </c>
      <c r="E111" s="37"/>
      <c r="F111" s="33"/>
      <c r="G111" s="101" t="s">
        <v>629</v>
      </c>
      <c r="H111" s="95" t="s">
        <v>582</v>
      </c>
      <c r="I111" s="22" t="s">
        <v>26</v>
      </c>
      <c r="J111" s="47" t="s">
        <v>27</v>
      </c>
      <c r="K111" s="28" t="s">
        <v>812</v>
      </c>
      <c r="L111" s="55"/>
      <c r="M111" s="27" t="s">
        <v>1058</v>
      </c>
      <c r="N111" s="27" t="s">
        <v>1059</v>
      </c>
      <c r="O111" s="22" t="s">
        <v>1302</v>
      </c>
      <c r="P111" s="22"/>
      <c r="Q111" s="22" t="s">
        <v>1276</v>
      </c>
      <c r="R111" s="27"/>
    </row>
    <row r="112" spans="1:18" ht="42.75" x14ac:dyDescent="0.25">
      <c r="A112" s="23" t="s">
        <v>164</v>
      </c>
      <c r="B112" s="22" t="s">
        <v>36</v>
      </c>
      <c r="C112" s="40" t="s">
        <v>165</v>
      </c>
      <c r="D112" s="56"/>
      <c r="E112" s="56"/>
      <c r="F112" s="56"/>
      <c r="G112" s="101" t="s">
        <v>629</v>
      </c>
      <c r="H112" s="95" t="s">
        <v>636</v>
      </c>
      <c r="I112" s="180"/>
      <c r="J112" s="118"/>
      <c r="K112" s="173"/>
      <c r="L112" s="118"/>
      <c r="M112" s="132" t="s">
        <v>1060</v>
      </c>
      <c r="N112" s="154" t="s">
        <v>1061</v>
      </c>
      <c r="O112" s="156" t="s">
        <v>505</v>
      </c>
      <c r="P112" s="156"/>
      <c r="Q112" s="156"/>
      <c r="R112" s="118"/>
    </row>
    <row r="113" spans="1:18" ht="28.5" x14ac:dyDescent="0.25">
      <c r="A113" s="35" t="s">
        <v>166</v>
      </c>
      <c r="B113" s="22" t="s">
        <v>36</v>
      </c>
      <c r="C113" s="31"/>
      <c r="D113" s="32" t="s">
        <v>167</v>
      </c>
      <c r="E113" s="32"/>
      <c r="F113" s="32"/>
      <c r="G113" s="101" t="s">
        <v>629</v>
      </c>
      <c r="H113" s="95" t="s">
        <v>583</v>
      </c>
      <c r="I113" s="22" t="s">
        <v>22</v>
      </c>
      <c r="J113" s="47">
        <v>255</v>
      </c>
      <c r="K113" s="25"/>
      <c r="L113" s="55"/>
      <c r="M113" s="27" t="s">
        <v>87</v>
      </c>
      <c r="N113" s="27" t="s">
        <v>1062</v>
      </c>
      <c r="O113" s="22"/>
      <c r="P113" s="22"/>
      <c r="Q113" s="22"/>
      <c r="R113" s="27"/>
    </row>
    <row r="114" spans="1:18" ht="28.5" x14ac:dyDescent="0.25">
      <c r="A114" s="35" t="s">
        <v>168</v>
      </c>
      <c r="B114" s="22" t="s">
        <v>36</v>
      </c>
      <c r="C114" s="31"/>
      <c r="D114" s="32" t="s">
        <v>169</v>
      </c>
      <c r="E114" s="32"/>
      <c r="F114" s="32"/>
      <c r="G114" s="101" t="s">
        <v>629</v>
      </c>
      <c r="H114" s="95" t="s">
        <v>584</v>
      </c>
      <c r="I114" s="22" t="s">
        <v>22</v>
      </c>
      <c r="J114" s="47">
        <v>255</v>
      </c>
      <c r="K114" s="55"/>
      <c r="L114" s="55"/>
      <c r="M114" s="27" t="s">
        <v>90</v>
      </c>
      <c r="N114" s="27" t="s">
        <v>523</v>
      </c>
      <c r="O114" s="22"/>
      <c r="P114" s="22"/>
      <c r="Q114" s="22"/>
      <c r="R114" s="27"/>
    </row>
    <row r="115" spans="1:18" ht="28.5" x14ac:dyDescent="0.25">
      <c r="A115" s="35" t="s">
        <v>170</v>
      </c>
      <c r="B115" s="22" t="s">
        <v>36</v>
      </c>
      <c r="C115" s="31"/>
      <c r="D115" s="32" t="s">
        <v>171</v>
      </c>
      <c r="E115" s="32"/>
      <c r="F115" s="32"/>
      <c r="G115" s="101" t="s">
        <v>629</v>
      </c>
      <c r="H115" s="95" t="s">
        <v>585</v>
      </c>
      <c r="I115" s="22" t="s">
        <v>22</v>
      </c>
      <c r="J115" s="47">
        <v>255</v>
      </c>
      <c r="K115" s="25"/>
      <c r="L115" s="55"/>
      <c r="M115" s="27" t="s">
        <v>90</v>
      </c>
      <c r="N115" s="27" t="s">
        <v>523</v>
      </c>
      <c r="O115" s="22"/>
      <c r="P115" s="22"/>
      <c r="Q115" s="22"/>
      <c r="R115" s="27"/>
    </row>
    <row r="116" spans="1:18" ht="28.5" x14ac:dyDescent="0.25">
      <c r="A116" s="35" t="s">
        <v>172</v>
      </c>
      <c r="B116" s="22" t="s">
        <v>36</v>
      </c>
      <c r="C116" s="31"/>
      <c r="D116" s="32" t="s">
        <v>173</v>
      </c>
      <c r="E116" s="32"/>
      <c r="F116" s="32"/>
      <c r="G116" s="101" t="s">
        <v>629</v>
      </c>
      <c r="H116" s="95" t="s">
        <v>586</v>
      </c>
      <c r="I116" s="22" t="s">
        <v>22</v>
      </c>
      <c r="J116" s="47">
        <v>255</v>
      </c>
      <c r="K116" s="25"/>
      <c r="L116" s="55"/>
      <c r="M116" s="27" t="s">
        <v>1063</v>
      </c>
      <c r="N116" s="27" t="s">
        <v>523</v>
      </c>
      <c r="O116" s="22"/>
      <c r="P116" s="22"/>
      <c r="Q116" s="22"/>
      <c r="R116" s="27"/>
    </row>
    <row r="117" spans="1:18" ht="28.5" x14ac:dyDescent="0.25">
      <c r="A117" s="35" t="s">
        <v>174</v>
      </c>
      <c r="B117" s="22" t="s">
        <v>36</v>
      </c>
      <c r="C117" s="31"/>
      <c r="D117" s="32" t="s">
        <v>175</v>
      </c>
      <c r="E117" s="32"/>
      <c r="F117" s="32"/>
      <c r="G117" s="101" t="s">
        <v>629</v>
      </c>
      <c r="H117" s="95" t="s">
        <v>587</v>
      </c>
      <c r="I117" s="22" t="s">
        <v>22</v>
      </c>
      <c r="J117" s="28">
        <v>10</v>
      </c>
      <c r="K117" s="55"/>
      <c r="L117" s="55"/>
      <c r="M117" s="27" t="s">
        <v>100</v>
      </c>
      <c r="N117" s="27" t="s">
        <v>1008</v>
      </c>
      <c r="O117" s="22"/>
      <c r="P117" s="22"/>
      <c r="Q117" s="22"/>
      <c r="R117" s="27"/>
    </row>
    <row r="118" spans="1:18" ht="28.5" x14ac:dyDescent="0.25">
      <c r="A118" s="35" t="s">
        <v>176</v>
      </c>
      <c r="B118" s="22" t="s">
        <v>36</v>
      </c>
      <c r="C118" s="31"/>
      <c r="D118" s="32" t="s">
        <v>177</v>
      </c>
      <c r="E118" s="32"/>
      <c r="F118" s="33"/>
      <c r="G118" s="101" t="s">
        <v>629</v>
      </c>
      <c r="H118" s="95" t="s">
        <v>588</v>
      </c>
      <c r="I118" s="22" t="s">
        <v>22</v>
      </c>
      <c r="J118" s="47">
        <v>255</v>
      </c>
      <c r="K118" s="55"/>
      <c r="L118" s="55"/>
      <c r="M118" s="27" t="s">
        <v>103</v>
      </c>
      <c r="N118" s="27" t="s">
        <v>1009</v>
      </c>
      <c r="O118" s="22"/>
      <c r="P118" s="22"/>
      <c r="Q118" s="22"/>
      <c r="R118" s="27"/>
    </row>
    <row r="119" spans="1:18" ht="71.25" x14ac:dyDescent="0.25">
      <c r="A119" s="35" t="s">
        <v>178</v>
      </c>
      <c r="B119" s="22" t="s">
        <v>19</v>
      </c>
      <c r="C119" s="31"/>
      <c r="D119" s="32" t="s">
        <v>179</v>
      </c>
      <c r="E119" s="32"/>
      <c r="F119" s="33"/>
      <c r="G119" s="101" t="s">
        <v>629</v>
      </c>
      <c r="H119" s="95" t="s">
        <v>589</v>
      </c>
      <c r="I119" s="22" t="s">
        <v>31</v>
      </c>
      <c r="J119" s="28">
        <v>2</v>
      </c>
      <c r="K119" s="28" t="s">
        <v>261</v>
      </c>
      <c r="L119" s="55"/>
      <c r="M119" s="27" t="s">
        <v>106</v>
      </c>
      <c r="N119" s="27" t="s">
        <v>1010</v>
      </c>
      <c r="O119" s="22" t="s">
        <v>1291</v>
      </c>
      <c r="P119" s="22"/>
      <c r="Q119" s="22" t="s">
        <v>852</v>
      </c>
      <c r="R119" s="27"/>
    </row>
    <row r="120" spans="1:18" ht="28.5" x14ac:dyDescent="0.25">
      <c r="A120" s="23" t="s">
        <v>331</v>
      </c>
      <c r="B120" s="22" t="s">
        <v>36</v>
      </c>
      <c r="C120" s="40" t="s">
        <v>332</v>
      </c>
      <c r="D120" s="56"/>
      <c r="E120" s="56"/>
      <c r="F120" s="56"/>
      <c r="G120" s="101" t="s">
        <v>629</v>
      </c>
      <c r="H120" s="95" t="s">
        <v>590</v>
      </c>
      <c r="I120" s="180"/>
      <c r="J120" s="118"/>
      <c r="K120" s="173"/>
      <c r="L120" s="118"/>
      <c r="M120" s="132" t="s">
        <v>1064</v>
      </c>
      <c r="N120" s="154" t="s">
        <v>523</v>
      </c>
      <c r="O120" s="156"/>
      <c r="P120" s="156"/>
      <c r="Q120" s="156"/>
      <c r="R120" s="118"/>
    </row>
    <row r="121" spans="1:18" ht="199.5" x14ac:dyDescent="0.25">
      <c r="A121" s="35" t="s">
        <v>333</v>
      </c>
      <c r="B121" s="22" t="s">
        <v>19</v>
      </c>
      <c r="C121" s="31"/>
      <c r="D121" s="32" t="s">
        <v>336</v>
      </c>
      <c r="E121" s="37"/>
      <c r="F121" s="37"/>
      <c r="G121" s="101" t="s">
        <v>629</v>
      </c>
      <c r="H121" s="95" t="s">
        <v>591</v>
      </c>
      <c r="I121" s="22" t="s">
        <v>31</v>
      </c>
      <c r="J121" s="47">
        <v>3</v>
      </c>
      <c r="K121" s="28" t="s">
        <v>258</v>
      </c>
      <c r="L121" s="38"/>
      <c r="M121" s="27" t="s">
        <v>1065</v>
      </c>
      <c r="N121" s="27" t="s">
        <v>1066</v>
      </c>
      <c r="O121" s="119"/>
      <c r="P121" s="22"/>
      <c r="Q121" s="22" t="s">
        <v>846</v>
      </c>
      <c r="R121" s="27"/>
    </row>
    <row r="122" spans="1:18" ht="28.5" x14ac:dyDescent="0.25">
      <c r="A122" s="35" t="s">
        <v>334</v>
      </c>
      <c r="B122" s="22" t="s">
        <v>36</v>
      </c>
      <c r="C122" s="31"/>
      <c r="D122" s="32" t="s">
        <v>337</v>
      </c>
      <c r="E122" s="37"/>
      <c r="F122" s="37"/>
      <c r="G122" s="101" t="s">
        <v>629</v>
      </c>
      <c r="H122" s="95" t="s">
        <v>592</v>
      </c>
      <c r="I122" s="22" t="s">
        <v>22</v>
      </c>
      <c r="J122" s="47">
        <v>100</v>
      </c>
      <c r="K122" s="55"/>
      <c r="L122" s="55"/>
      <c r="M122" s="27" t="s">
        <v>1067</v>
      </c>
      <c r="N122" s="27" t="s">
        <v>1068</v>
      </c>
      <c r="O122" s="22"/>
      <c r="P122" s="22"/>
      <c r="Q122" s="22"/>
      <c r="R122" s="27"/>
    </row>
    <row r="123" spans="1:18" ht="99.75" x14ac:dyDescent="0.25">
      <c r="A123" s="35" t="s">
        <v>335</v>
      </c>
      <c r="B123" s="22" t="s">
        <v>36</v>
      </c>
      <c r="C123" s="31"/>
      <c r="D123" s="32" t="s">
        <v>338</v>
      </c>
      <c r="E123" s="37"/>
      <c r="F123" s="37"/>
      <c r="G123" s="101" t="s">
        <v>629</v>
      </c>
      <c r="H123" s="95" t="s">
        <v>593</v>
      </c>
      <c r="I123" s="22" t="s">
        <v>22</v>
      </c>
      <c r="J123" s="47">
        <v>100</v>
      </c>
      <c r="K123" s="25"/>
      <c r="L123" s="55"/>
      <c r="M123" s="27" t="s">
        <v>1069</v>
      </c>
      <c r="N123" s="27" t="s">
        <v>1070</v>
      </c>
      <c r="O123" s="22"/>
      <c r="P123" s="22"/>
      <c r="Q123" s="22"/>
      <c r="R123" s="27"/>
    </row>
    <row r="124" spans="1:18" ht="28.5" x14ac:dyDescent="0.25">
      <c r="A124" s="35" t="s">
        <v>354</v>
      </c>
      <c r="B124" s="22" t="s">
        <v>50</v>
      </c>
      <c r="C124" s="31"/>
      <c r="D124" s="48" t="s">
        <v>339</v>
      </c>
      <c r="E124" s="37"/>
      <c r="F124" s="37"/>
      <c r="G124" s="101" t="s">
        <v>629</v>
      </c>
      <c r="H124" s="95" t="s">
        <v>594</v>
      </c>
      <c r="I124" s="180"/>
      <c r="J124" s="118"/>
      <c r="K124" s="173"/>
      <c r="L124" s="118"/>
      <c r="M124" s="132" t="s">
        <v>1071</v>
      </c>
      <c r="N124" s="154" t="s">
        <v>523</v>
      </c>
      <c r="O124" s="156"/>
      <c r="P124" s="156"/>
      <c r="Q124" s="156"/>
      <c r="R124" s="118"/>
    </row>
    <row r="125" spans="1:18" ht="42.75" x14ac:dyDescent="0.25">
      <c r="A125" s="43" t="s">
        <v>343</v>
      </c>
      <c r="B125" s="22" t="s">
        <v>19</v>
      </c>
      <c r="C125" s="31"/>
      <c r="D125" s="84"/>
      <c r="E125" s="85" t="s">
        <v>340</v>
      </c>
      <c r="F125" s="50"/>
      <c r="G125" s="101" t="s">
        <v>629</v>
      </c>
      <c r="H125" s="95" t="s">
        <v>595</v>
      </c>
      <c r="I125" s="22" t="s">
        <v>63</v>
      </c>
      <c r="J125" s="47"/>
      <c r="K125" s="25"/>
      <c r="L125" s="55"/>
      <c r="M125" s="27" t="s">
        <v>1072</v>
      </c>
      <c r="N125" s="27" t="s">
        <v>1073</v>
      </c>
      <c r="O125" s="22" t="s">
        <v>1293</v>
      </c>
      <c r="P125" s="22"/>
      <c r="Q125" s="22" t="s">
        <v>1275</v>
      </c>
      <c r="R125" s="27"/>
    </row>
    <row r="126" spans="1:18" ht="28.5" x14ac:dyDescent="0.25">
      <c r="A126" s="43" t="s">
        <v>344</v>
      </c>
      <c r="B126" s="22" t="s">
        <v>36</v>
      </c>
      <c r="C126" s="31"/>
      <c r="D126" s="84"/>
      <c r="E126" s="85" t="s">
        <v>341</v>
      </c>
      <c r="F126" s="50"/>
      <c r="G126" s="101" t="s">
        <v>629</v>
      </c>
      <c r="H126" s="95" t="s">
        <v>596</v>
      </c>
      <c r="I126" s="22" t="s">
        <v>22</v>
      </c>
      <c r="J126" s="47">
        <v>100</v>
      </c>
      <c r="K126" s="55"/>
      <c r="L126" s="55"/>
      <c r="M126" s="27" t="s">
        <v>1074</v>
      </c>
      <c r="N126" s="27" t="s">
        <v>523</v>
      </c>
      <c r="O126" s="22"/>
      <c r="P126" s="22"/>
      <c r="Q126" s="22"/>
      <c r="R126" s="27"/>
    </row>
    <row r="127" spans="1:18" ht="28.5" x14ac:dyDescent="0.25">
      <c r="A127" s="43" t="s">
        <v>345</v>
      </c>
      <c r="B127" s="22" t="s">
        <v>36</v>
      </c>
      <c r="C127" s="31"/>
      <c r="D127" s="83"/>
      <c r="E127" s="85" t="s">
        <v>342</v>
      </c>
      <c r="F127" s="50"/>
      <c r="G127" s="101" t="s">
        <v>629</v>
      </c>
      <c r="H127" s="95" t="s">
        <v>597</v>
      </c>
      <c r="I127" s="22" t="s">
        <v>63</v>
      </c>
      <c r="J127" s="47"/>
      <c r="K127" s="25"/>
      <c r="L127" s="55"/>
      <c r="M127" s="27" t="s">
        <v>1075</v>
      </c>
      <c r="N127" s="27" t="s">
        <v>1076</v>
      </c>
      <c r="O127" s="22" t="s">
        <v>1294</v>
      </c>
      <c r="P127" s="22"/>
      <c r="Q127" s="22"/>
      <c r="R127" s="27"/>
    </row>
    <row r="128" spans="1:18" ht="28.5" x14ac:dyDescent="0.25">
      <c r="A128" s="35" t="s">
        <v>353</v>
      </c>
      <c r="B128" s="22" t="s">
        <v>36</v>
      </c>
      <c r="C128" s="31"/>
      <c r="D128" s="48" t="s">
        <v>355</v>
      </c>
      <c r="E128" s="37"/>
      <c r="F128" s="37"/>
      <c r="G128" s="101" t="s">
        <v>629</v>
      </c>
      <c r="H128" s="95" t="s">
        <v>598</v>
      </c>
      <c r="I128" s="180"/>
      <c r="J128" s="118"/>
      <c r="K128" s="173"/>
      <c r="L128" s="118"/>
      <c r="M128" s="132" t="s">
        <v>1077</v>
      </c>
      <c r="N128" s="154" t="s">
        <v>1078</v>
      </c>
      <c r="O128" s="156"/>
      <c r="P128" s="156"/>
      <c r="Q128" s="156"/>
      <c r="R128" s="118"/>
    </row>
    <row r="129" spans="1:18" ht="57" x14ac:dyDescent="0.25">
      <c r="A129" s="43" t="s">
        <v>356</v>
      </c>
      <c r="B129" s="22" t="s">
        <v>19</v>
      </c>
      <c r="C129" s="31"/>
      <c r="D129" s="84"/>
      <c r="E129" s="85" t="s">
        <v>340</v>
      </c>
      <c r="F129" s="50"/>
      <c r="G129" s="101" t="s">
        <v>629</v>
      </c>
      <c r="H129" s="95" t="s">
        <v>599</v>
      </c>
      <c r="I129" s="22" t="s">
        <v>22</v>
      </c>
      <c r="J129" s="47"/>
      <c r="K129" s="25"/>
      <c r="L129" s="55"/>
      <c r="M129" s="27" t="s">
        <v>1079</v>
      </c>
      <c r="N129" s="27" t="s">
        <v>1080</v>
      </c>
      <c r="O129" s="22"/>
      <c r="P129" s="22"/>
      <c r="Q129" s="22" t="s">
        <v>847</v>
      </c>
      <c r="R129" s="27"/>
    </row>
    <row r="130" spans="1:18" ht="28.5" x14ac:dyDescent="0.25">
      <c r="A130" s="43" t="s">
        <v>357</v>
      </c>
      <c r="B130" s="22" t="s">
        <v>36</v>
      </c>
      <c r="C130" s="31"/>
      <c r="D130" s="84"/>
      <c r="E130" s="85" t="s">
        <v>341</v>
      </c>
      <c r="F130" s="50"/>
      <c r="G130" s="101" t="s">
        <v>629</v>
      </c>
      <c r="H130" s="95" t="s">
        <v>600</v>
      </c>
      <c r="I130" s="22" t="s">
        <v>22</v>
      </c>
      <c r="J130" s="47">
        <v>100</v>
      </c>
      <c r="K130" s="55"/>
      <c r="L130" s="55"/>
      <c r="M130" s="27" t="s">
        <v>1081</v>
      </c>
      <c r="N130" s="27" t="s">
        <v>523</v>
      </c>
      <c r="O130" s="22"/>
      <c r="P130" s="22"/>
      <c r="Q130" s="22"/>
      <c r="R130" s="27"/>
    </row>
    <row r="131" spans="1:18" ht="57" x14ac:dyDescent="0.25">
      <c r="A131" s="35" t="s">
        <v>358</v>
      </c>
      <c r="B131" s="22" t="s">
        <v>36</v>
      </c>
      <c r="C131" s="31"/>
      <c r="D131" s="48" t="s">
        <v>1198</v>
      </c>
      <c r="E131" s="37"/>
      <c r="F131" s="37"/>
      <c r="G131" s="101" t="s">
        <v>629</v>
      </c>
      <c r="H131" s="95" t="s">
        <v>601</v>
      </c>
      <c r="I131" s="180"/>
      <c r="J131" s="118"/>
      <c r="K131" s="173"/>
      <c r="L131" s="118"/>
      <c r="M131" s="132" t="s">
        <v>1082</v>
      </c>
      <c r="N131" s="154" t="s">
        <v>1083</v>
      </c>
      <c r="O131" s="156"/>
      <c r="P131" s="156"/>
      <c r="Q131" s="156"/>
      <c r="R131" s="118"/>
    </row>
    <row r="132" spans="1:18" ht="28.5" x14ac:dyDescent="0.25">
      <c r="A132" s="43" t="s">
        <v>359</v>
      </c>
      <c r="B132" s="22" t="s">
        <v>36</v>
      </c>
      <c r="C132" s="31"/>
      <c r="D132" s="84"/>
      <c r="E132" s="85" t="s">
        <v>1190</v>
      </c>
      <c r="F132" s="50"/>
      <c r="G132" s="101" t="s">
        <v>629</v>
      </c>
      <c r="H132" s="95" t="s">
        <v>602</v>
      </c>
      <c r="I132" s="22" t="s">
        <v>63</v>
      </c>
      <c r="J132" s="47"/>
      <c r="K132" s="25"/>
      <c r="L132" s="55"/>
      <c r="M132" s="27" t="s">
        <v>1084</v>
      </c>
      <c r="N132" s="27" t="s">
        <v>1085</v>
      </c>
      <c r="O132" s="22"/>
      <c r="P132" s="22"/>
      <c r="Q132" s="22"/>
      <c r="R132" s="27"/>
    </row>
    <row r="133" spans="1:18" ht="28.5" x14ac:dyDescent="0.25">
      <c r="A133" s="43" t="s">
        <v>360</v>
      </c>
      <c r="B133" s="22" t="s">
        <v>36</v>
      </c>
      <c r="C133" s="31"/>
      <c r="D133" s="84"/>
      <c r="E133" s="85" t="s">
        <v>1191</v>
      </c>
      <c r="F133" s="50"/>
      <c r="G133" s="101" t="s">
        <v>629</v>
      </c>
      <c r="H133" s="101" t="s">
        <v>531</v>
      </c>
      <c r="I133" s="22" t="s">
        <v>63</v>
      </c>
      <c r="J133" s="47">
        <v>100</v>
      </c>
      <c r="K133" s="55"/>
      <c r="L133" s="55"/>
      <c r="M133" s="27" t="s">
        <v>1086</v>
      </c>
      <c r="N133" s="27" t="s">
        <v>1085</v>
      </c>
      <c r="O133" s="22"/>
      <c r="P133" s="22"/>
      <c r="Q133" s="22"/>
      <c r="R133" s="27"/>
    </row>
    <row r="134" spans="1:18" ht="28.5" x14ac:dyDescent="0.25">
      <c r="A134" s="43" t="s">
        <v>361</v>
      </c>
      <c r="B134" s="22" t="s">
        <v>36</v>
      </c>
      <c r="C134" s="45"/>
      <c r="D134" s="111"/>
      <c r="E134" s="178" t="s">
        <v>1258</v>
      </c>
      <c r="F134" s="50"/>
      <c r="G134" s="101" t="s">
        <v>629</v>
      </c>
      <c r="H134" s="101" t="s">
        <v>928</v>
      </c>
      <c r="I134" s="22" t="s">
        <v>63</v>
      </c>
      <c r="J134" s="28"/>
      <c r="K134" s="25"/>
      <c r="L134" s="55"/>
      <c r="M134" s="27" t="s">
        <v>1087</v>
      </c>
      <c r="N134" s="27" t="s">
        <v>523</v>
      </c>
      <c r="O134" s="22"/>
      <c r="P134" s="22"/>
      <c r="Q134" s="22"/>
      <c r="R134" s="27"/>
    </row>
    <row r="135" spans="1:18" ht="28.5" x14ac:dyDescent="0.25">
      <c r="A135" s="23" t="s">
        <v>180</v>
      </c>
      <c r="B135" s="22" t="s">
        <v>42</v>
      </c>
      <c r="C135" s="81" t="s">
        <v>1241</v>
      </c>
      <c r="D135" s="56"/>
      <c r="E135" s="56"/>
      <c r="F135" s="56"/>
      <c r="G135" s="101" t="s">
        <v>629</v>
      </c>
      <c r="H135" s="101" t="s">
        <v>873</v>
      </c>
      <c r="I135" s="180"/>
      <c r="J135" s="118"/>
      <c r="K135" s="173"/>
      <c r="L135" s="118"/>
      <c r="M135" s="132" t="s">
        <v>1088</v>
      </c>
      <c r="N135" s="154" t="s">
        <v>1089</v>
      </c>
      <c r="O135" s="156"/>
      <c r="P135" s="156"/>
      <c r="Q135" s="156"/>
      <c r="R135" s="118"/>
    </row>
    <row r="136" spans="1:18" ht="28.5" x14ac:dyDescent="0.25">
      <c r="A136" s="35" t="s">
        <v>182</v>
      </c>
      <c r="B136" s="22" t="s">
        <v>19</v>
      </c>
      <c r="C136" s="31"/>
      <c r="D136" s="32" t="s">
        <v>183</v>
      </c>
      <c r="E136" s="37"/>
      <c r="F136" s="33"/>
      <c r="G136" s="101" t="s">
        <v>629</v>
      </c>
      <c r="H136" s="95" t="s">
        <v>603</v>
      </c>
      <c r="I136" s="22" t="s">
        <v>268</v>
      </c>
      <c r="J136" s="28">
        <v>19.2</v>
      </c>
      <c r="K136" s="25"/>
      <c r="L136" s="55"/>
      <c r="M136" s="27" t="s">
        <v>1090</v>
      </c>
      <c r="N136" s="27" t="s">
        <v>523</v>
      </c>
      <c r="O136" s="22" t="s">
        <v>490</v>
      </c>
      <c r="P136" s="22"/>
      <c r="Q136" s="22" t="s">
        <v>837</v>
      </c>
      <c r="R136" s="27"/>
    </row>
    <row r="137" spans="1:18" ht="42.75" x14ac:dyDescent="0.25">
      <c r="A137" s="35" t="s">
        <v>363</v>
      </c>
      <c r="B137" s="22" t="s">
        <v>36</v>
      </c>
      <c r="C137" s="31"/>
      <c r="D137" s="32" t="s">
        <v>365</v>
      </c>
      <c r="E137" s="37"/>
      <c r="F137" s="33"/>
      <c r="G137" s="101" t="s">
        <v>629</v>
      </c>
      <c r="H137" s="95" t="s">
        <v>604</v>
      </c>
      <c r="I137" s="22" t="s">
        <v>268</v>
      </c>
      <c r="J137" s="28">
        <v>19.2</v>
      </c>
      <c r="K137" s="25"/>
      <c r="L137" s="55"/>
      <c r="M137" s="27" t="s">
        <v>1091</v>
      </c>
      <c r="N137" s="27" t="s">
        <v>523</v>
      </c>
      <c r="O137" s="22" t="s">
        <v>491</v>
      </c>
      <c r="P137" s="22"/>
      <c r="Q137" s="22"/>
      <c r="R137" s="27"/>
    </row>
    <row r="138" spans="1:18" ht="42.75" x14ac:dyDescent="0.25">
      <c r="A138" s="35" t="s">
        <v>364</v>
      </c>
      <c r="B138" s="22" t="s">
        <v>36</v>
      </c>
      <c r="C138" s="31"/>
      <c r="D138" s="32" t="s">
        <v>366</v>
      </c>
      <c r="E138" s="37"/>
      <c r="F138" s="33"/>
      <c r="G138" s="101" t="s">
        <v>629</v>
      </c>
      <c r="H138" s="95" t="s">
        <v>605</v>
      </c>
      <c r="I138" s="22" t="s">
        <v>213</v>
      </c>
      <c r="J138" s="28"/>
      <c r="K138" s="25"/>
      <c r="L138" s="55"/>
      <c r="M138" s="27" t="s">
        <v>367</v>
      </c>
      <c r="N138" s="27" t="s">
        <v>523</v>
      </c>
      <c r="O138" s="22"/>
      <c r="P138" s="22"/>
      <c r="Q138" s="22"/>
      <c r="R138" s="27"/>
    </row>
    <row r="139" spans="1:18" ht="142.5" x14ac:dyDescent="0.25">
      <c r="A139" s="35" t="s">
        <v>184</v>
      </c>
      <c r="B139" s="22" t="s">
        <v>19</v>
      </c>
      <c r="C139" s="31"/>
      <c r="D139" s="86" t="s">
        <v>269</v>
      </c>
      <c r="E139" s="87"/>
      <c r="F139" s="88"/>
      <c r="G139" s="101" t="s">
        <v>629</v>
      </c>
      <c r="H139" s="95" t="s">
        <v>606</v>
      </c>
      <c r="I139" s="22" t="s">
        <v>31</v>
      </c>
      <c r="J139" s="28">
        <v>2</v>
      </c>
      <c r="K139" s="94" t="s">
        <v>478</v>
      </c>
      <c r="L139" s="38"/>
      <c r="M139" s="27" t="s">
        <v>1092</v>
      </c>
      <c r="N139" s="27" t="s">
        <v>1093</v>
      </c>
      <c r="O139" s="22" t="s">
        <v>1253</v>
      </c>
      <c r="P139" s="22"/>
      <c r="Q139" s="22" t="s">
        <v>838</v>
      </c>
      <c r="R139" s="27"/>
    </row>
    <row r="140" spans="1:18" ht="28.5" x14ac:dyDescent="0.25">
      <c r="A140" s="35" t="s">
        <v>369</v>
      </c>
      <c r="B140" s="22" t="s">
        <v>36</v>
      </c>
      <c r="C140" s="45"/>
      <c r="D140" s="86" t="s">
        <v>372</v>
      </c>
      <c r="E140" s="87"/>
      <c r="F140" s="87"/>
      <c r="G140" s="101" t="s">
        <v>629</v>
      </c>
      <c r="H140" s="95" t="s">
        <v>607</v>
      </c>
      <c r="I140" s="22" t="s">
        <v>213</v>
      </c>
      <c r="J140" s="28"/>
      <c r="K140" s="25"/>
      <c r="L140" s="55"/>
      <c r="M140" s="27" t="s">
        <v>375</v>
      </c>
      <c r="N140" s="27" t="s">
        <v>523</v>
      </c>
      <c r="O140" s="22" t="s">
        <v>1312</v>
      </c>
      <c r="P140" s="22"/>
      <c r="Q140" s="22"/>
      <c r="R140" s="27"/>
    </row>
    <row r="141" spans="1:18" ht="42.75" x14ac:dyDescent="0.25">
      <c r="A141" s="35" t="s">
        <v>370</v>
      </c>
      <c r="B141" s="22" t="s">
        <v>36</v>
      </c>
      <c r="C141" s="45"/>
      <c r="D141" s="86" t="s">
        <v>373</v>
      </c>
      <c r="E141" s="87"/>
      <c r="F141" s="87"/>
      <c r="G141" s="101" t="s">
        <v>629</v>
      </c>
      <c r="H141" s="95" t="s">
        <v>608</v>
      </c>
      <c r="I141" s="22" t="s">
        <v>22</v>
      </c>
      <c r="J141" s="28">
        <v>1024</v>
      </c>
      <c r="K141" s="25"/>
      <c r="L141" s="55"/>
      <c r="M141" s="27" t="s">
        <v>376</v>
      </c>
      <c r="N141" s="27" t="s">
        <v>523</v>
      </c>
      <c r="O141" s="22" t="s">
        <v>485</v>
      </c>
      <c r="P141" s="22"/>
      <c r="Q141" s="22" t="s">
        <v>1278</v>
      </c>
      <c r="R141" s="27"/>
    </row>
    <row r="142" spans="1:18" ht="42.75" x14ac:dyDescent="0.25">
      <c r="A142" s="35" t="s">
        <v>371</v>
      </c>
      <c r="B142" s="22" t="s">
        <v>36</v>
      </c>
      <c r="C142" s="45"/>
      <c r="D142" s="86" t="s">
        <v>374</v>
      </c>
      <c r="E142" s="87"/>
      <c r="F142" s="87"/>
      <c r="G142" s="101" t="s">
        <v>629</v>
      </c>
      <c r="H142" s="95" t="s">
        <v>609</v>
      </c>
      <c r="I142" s="22" t="s">
        <v>31</v>
      </c>
      <c r="J142" s="28"/>
      <c r="K142" s="28" t="s">
        <v>259</v>
      </c>
      <c r="L142" s="38"/>
      <c r="M142" s="27" t="s">
        <v>377</v>
      </c>
      <c r="N142" s="27" t="s">
        <v>1094</v>
      </c>
      <c r="O142" s="22" t="s">
        <v>492</v>
      </c>
      <c r="P142" s="22"/>
      <c r="Q142" s="22" t="s">
        <v>1278</v>
      </c>
      <c r="R142" s="27"/>
    </row>
    <row r="143" spans="1:18" ht="42.75" x14ac:dyDescent="0.25">
      <c r="A143" s="23" t="s">
        <v>186</v>
      </c>
      <c r="B143" s="22" t="s">
        <v>42</v>
      </c>
      <c r="C143" s="81" t="s">
        <v>187</v>
      </c>
      <c r="D143" s="56"/>
      <c r="E143" s="56"/>
      <c r="F143" s="56"/>
      <c r="G143" s="101" t="s">
        <v>629</v>
      </c>
      <c r="H143" s="101" t="s">
        <v>874</v>
      </c>
      <c r="I143" s="180"/>
      <c r="J143" s="118"/>
      <c r="K143" s="173"/>
      <c r="L143" s="118"/>
      <c r="M143" s="132" t="s">
        <v>1095</v>
      </c>
      <c r="N143" s="154" t="s">
        <v>523</v>
      </c>
      <c r="O143" s="156"/>
      <c r="P143" s="156"/>
      <c r="Q143" s="156"/>
      <c r="R143" s="118"/>
    </row>
    <row r="144" spans="1:18" ht="28.5" x14ac:dyDescent="0.25">
      <c r="A144" s="35" t="s">
        <v>188</v>
      </c>
      <c r="B144" s="22" t="s">
        <v>19</v>
      </c>
      <c r="C144" s="31"/>
      <c r="D144" s="32" t="s">
        <v>189</v>
      </c>
      <c r="E144" s="37"/>
      <c r="F144" s="33"/>
      <c r="G144" s="101" t="s">
        <v>629</v>
      </c>
      <c r="H144" s="95" t="s">
        <v>603</v>
      </c>
      <c r="I144" s="22" t="s">
        <v>268</v>
      </c>
      <c r="J144" s="28">
        <v>19.2</v>
      </c>
      <c r="K144" s="25"/>
      <c r="L144" s="55"/>
      <c r="M144" s="27" t="s">
        <v>383</v>
      </c>
      <c r="N144" s="27" t="s">
        <v>523</v>
      </c>
      <c r="O144" s="22" t="s">
        <v>490</v>
      </c>
      <c r="P144" s="22"/>
      <c r="Q144" s="22" t="s">
        <v>839</v>
      </c>
      <c r="R144" s="27"/>
    </row>
    <row r="145" spans="1:18" ht="49.5" customHeight="1" x14ac:dyDescent="0.25">
      <c r="A145" s="35" t="s">
        <v>378</v>
      </c>
      <c r="B145" s="22" t="s">
        <v>36</v>
      </c>
      <c r="C145" s="31"/>
      <c r="D145" s="32" t="s">
        <v>380</v>
      </c>
      <c r="E145" s="37"/>
      <c r="F145" s="33"/>
      <c r="G145" s="101" t="s">
        <v>629</v>
      </c>
      <c r="H145" s="95" t="s">
        <v>604</v>
      </c>
      <c r="I145" s="22" t="s">
        <v>268</v>
      </c>
      <c r="J145" s="28">
        <v>19.2</v>
      </c>
      <c r="K145" s="25"/>
      <c r="L145" s="55"/>
      <c r="M145" s="27" t="s">
        <v>1096</v>
      </c>
      <c r="N145" s="27" t="s">
        <v>523</v>
      </c>
      <c r="O145" s="22" t="s">
        <v>491</v>
      </c>
      <c r="P145" s="22"/>
      <c r="Q145" s="22"/>
      <c r="R145" s="27"/>
    </row>
    <row r="146" spans="1:18" ht="42.75" x14ac:dyDescent="0.25">
      <c r="A146" s="35" t="s">
        <v>379</v>
      </c>
      <c r="B146" s="22" t="s">
        <v>36</v>
      </c>
      <c r="C146" s="31"/>
      <c r="D146" s="32" t="s">
        <v>381</v>
      </c>
      <c r="E146" s="37"/>
      <c r="F146" s="33"/>
      <c r="G146" s="101" t="s">
        <v>629</v>
      </c>
      <c r="H146" s="95" t="s">
        <v>605</v>
      </c>
      <c r="I146" s="22" t="s">
        <v>213</v>
      </c>
      <c r="J146" s="28"/>
      <c r="K146" s="25"/>
      <c r="L146" s="55"/>
      <c r="M146" s="27" t="s">
        <v>382</v>
      </c>
      <c r="N146" s="27" t="s">
        <v>523</v>
      </c>
      <c r="O146" s="22"/>
      <c r="P146" s="22"/>
      <c r="Q146" s="22"/>
      <c r="R146" s="27"/>
    </row>
    <row r="147" spans="1:18" ht="142.5" x14ac:dyDescent="0.25">
      <c r="A147" s="35" t="s">
        <v>190</v>
      </c>
      <c r="B147" s="22" t="s">
        <v>19</v>
      </c>
      <c r="C147" s="31"/>
      <c r="D147" s="86" t="s">
        <v>368</v>
      </c>
      <c r="E147" s="87"/>
      <c r="F147" s="88"/>
      <c r="G147" s="101" t="s">
        <v>629</v>
      </c>
      <c r="H147" s="95" t="s">
        <v>606</v>
      </c>
      <c r="I147" s="22" t="s">
        <v>31</v>
      </c>
      <c r="J147" s="28">
        <v>2</v>
      </c>
      <c r="K147" s="94" t="s">
        <v>478</v>
      </c>
      <c r="L147" s="38"/>
      <c r="M147" s="27" t="s">
        <v>1097</v>
      </c>
      <c r="N147" s="27" t="s">
        <v>1093</v>
      </c>
      <c r="O147" s="22" t="s">
        <v>1253</v>
      </c>
      <c r="P147" s="22"/>
      <c r="Q147" s="22" t="s">
        <v>840</v>
      </c>
      <c r="R147" s="27"/>
    </row>
    <row r="148" spans="1:18" ht="28.5" x14ac:dyDescent="0.25">
      <c r="A148" s="35" t="s">
        <v>384</v>
      </c>
      <c r="B148" s="22" t="s">
        <v>36</v>
      </c>
      <c r="C148" s="45"/>
      <c r="D148" s="86" t="s">
        <v>387</v>
      </c>
      <c r="E148" s="87"/>
      <c r="F148" s="87"/>
      <c r="G148" s="101" t="s">
        <v>629</v>
      </c>
      <c r="H148" s="95" t="s">
        <v>607</v>
      </c>
      <c r="I148" s="22" t="s">
        <v>213</v>
      </c>
      <c r="J148" s="28"/>
      <c r="K148" s="25"/>
      <c r="L148" s="55"/>
      <c r="M148" s="27" t="s">
        <v>390</v>
      </c>
      <c r="N148" s="27" t="s">
        <v>523</v>
      </c>
      <c r="O148" s="22" t="s">
        <v>1312</v>
      </c>
      <c r="P148" s="22"/>
      <c r="Q148" s="22"/>
      <c r="R148" s="27"/>
    </row>
    <row r="149" spans="1:18" ht="42.75" x14ac:dyDescent="0.25">
      <c r="A149" s="35" t="s">
        <v>385</v>
      </c>
      <c r="B149" s="22" t="s">
        <v>36</v>
      </c>
      <c r="C149" s="45"/>
      <c r="D149" s="86" t="s">
        <v>388</v>
      </c>
      <c r="E149" s="87"/>
      <c r="F149" s="87"/>
      <c r="G149" s="101" t="s">
        <v>629</v>
      </c>
      <c r="H149" s="95" t="s">
        <v>608</v>
      </c>
      <c r="I149" s="22" t="s">
        <v>22</v>
      </c>
      <c r="J149" s="28">
        <v>1024</v>
      </c>
      <c r="K149" s="25"/>
      <c r="L149" s="55"/>
      <c r="M149" s="27" t="s">
        <v>391</v>
      </c>
      <c r="N149" s="27" t="s">
        <v>523</v>
      </c>
      <c r="O149" s="22" t="s">
        <v>485</v>
      </c>
      <c r="P149" s="22"/>
      <c r="Q149" s="22" t="s">
        <v>1279</v>
      </c>
      <c r="R149" s="27"/>
    </row>
    <row r="150" spans="1:18" ht="57" x14ac:dyDescent="0.25">
      <c r="A150" s="35" t="s">
        <v>386</v>
      </c>
      <c r="B150" s="22" t="s">
        <v>36</v>
      </c>
      <c r="C150" s="39"/>
      <c r="D150" s="86" t="s">
        <v>389</v>
      </c>
      <c r="E150" s="87"/>
      <c r="F150" s="87"/>
      <c r="G150" s="101" t="s">
        <v>629</v>
      </c>
      <c r="H150" s="95" t="s">
        <v>609</v>
      </c>
      <c r="I150" s="22" t="s">
        <v>31</v>
      </c>
      <c r="J150" s="28">
        <v>3</v>
      </c>
      <c r="K150" s="28" t="s">
        <v>940</v>
      </c>
      <c r="L150" s="38"/>
      <c r="M150" s="27" t="s">
        <v>392</v>
      </c>
      <c r="N150" s="27" t="s">
        <v>1098</v>
      </c>
      <c r="O150" s="22" t="s">
        <v>1267</v>
      </c>
      <c r="P150" s="22"/>
      <c r="Q150" s="22" t="s">
        <v>1279</v>
      </c>
      <c r="R150" s="27"/>
    </row>
    <row r="151" spans="1:18" ht="28.5" x14ac:dyDescent="0.25">
      <c r="A151" s="23" t="s">
        <v>191</v>
      </c>
      <c r="B151" s="22" t="s">
        <v>19</v>
      </c>
      <c r="C151" s="81" t="s">
        <v>192</v>
      </c>
      <c r="D151" s="56"/>
      <c r="E151" s="56"/>
      <c r="F151" s="56"/>
      <c r="G151" s="101" t="s">
        <v>629</v>
      </c>
      <c r="H151" s="95" t="s">
        <v>881</v>
      </c>
      <c r="I151" s="180"/>
      <c r="J151" s="118"/>
      <c r="K151" s="173"/>
      <c r="L151" s="118"/>
      <c r="M151" s="132" t="s">
        <v>1099</v>
      </c>
      <c r="N151" s="154" t="s">
        <v>523</v>
      </c>
      <c r="O151" s="156"/>
      <c r="P151" s="156"/>
      <c r="Q151" s="156"/>
      <c r="R151" s="118"/>
    </row>
    <row r="152" spans="1:18" ht="28.5" x14ac:dyDescent="0.25">
      <c r="A152" s="35" t="s">
        <v>393</v>
      </c>
      <c r="B152" s="22" t="s">
        <v>19</v>
      </c>
      <c r="C152" s="75"/>
      <c r="D152" s="32" t="s">
        <v>396</v>
      </c>
      <c r="E152" s="32"/>
      <c r="F152" s="32"/>
      <c r="G152" s="101" t="s">
        <v>629</v>
      </c>
      <c r="H152" s="95" t="s">
        <v>610</v>
      </c>
      <c r="I152" s="22" t="s">
        <v>268</v>
      </c>
      <c r="J152" s="28">
        <v>19.2</v>
      </c>
      <c r="K152" s="25"/>
      <c r="L152" s="38"/>
      <c r="M152" s="27" t="s">
        <v>1100</v>
      </c>
      <c r="N152" s="27" t="s">
        <v>523</v>
      </c>
      <c r="O152" s="22" t="s">
        <v>491</v>
      </c>
      <c r="P152" s="22"/>
      <c r="Q152" s="22" t="s">
        <v>1270</v>
      </c>
      <c r="R152" s="27"/>
    </row>
    <row r="153" spans="1:18" ht="42.75" x14ac:dyDescent="0.25">
      <c r="A153" s="35" t="s">
        <v>394</v>
      </c>
      <c r="B153" s="22" t="s">
        <v>36</v>
      </c>
      <c r="C153" s="75"/>
      <c r="D153" s="32" t="s">
        <v>398</v>
      </c>
      <c r="E153" s="37"/>
      <c r="F153" s="37"/>
      <c r="G153" s="101" t="s">
        <v>629</v>
      </c>
      <c r="H153" s="95" t="s">
        <v>611</v>
      </c>
      <c r="I153" s="22" t="s">
        <v>268</v>
      </c>
      <c r="J153" s="28">
        <v>19.2</v>
      </c>
      <c r="K153" s="25"/>
      <c r="L153" s="38"/>
      <c r="M153" s="27" t="s">
        <v>1101</v>
      </c>
      <c r="N153" s="27" t="s">
        <v>1102</v>
      </c>
      <c r="O153" s="22" t="s">
        <v>491</v>
      </c>
      <c r="P153" s="22"/>
      <c r="Q153" s="22" t="s">
        <v>860</v>
      </c>
      <c r="R153" s="27"/>
    </row>
    <row r="154" spans="1:18" ht="42.75" x14ac:dyDescent="0.25">
      <c r="A154" s="35" t="s">
        <v>395</v>
      </c>
      <c r="B154" s="22" t="s">
        <v>36</v>
      </c>
      <c r="C154" s="75"/>
      <c r="D154" s="32" t="s">
        <v>399</v>
      </c>
      <c r="E154" s="37"/>
      <c r="F154" s="37"/>
      <c r="G154" s="101" t="s">
        <v>629</v>
      </c>
      <c r="H154" s="95" t="s">
        <v>612</v>
      </c>
      <c r="I154" s="22" t="s">
        <v>268</v>
      </c>
      <c r="J154" s="28">
        <v>19.2</v>
      </c>
      <c r="K154" s="25"/>
      <c r="L154" s="38"/>
      <c r="M154" s="27" t="s">
        <v>397</v>
      </c>
      <c r="N154" s="27" t="s">
        <v>1103</v>
      </c>
      <c r="O154" s="22" t="s">
        <v>491</v>
      </c>
      <c r="P154" s="22"/>
      <c r="Q154" s="22" t="s">
        <v>861</v>
      </c>
      <c r="R154" s="27"/>
    </row>
    <row r="155" spans="1:18" ht="57" x14ac:dyDescent="0.25">
      <c r="A155" s="35" t="s">
        <v>193</v>
      </c>
      <c r="B155" s="22" t="s">
        <v>19</v>
      </c>
      <c r="C155" s="31"/>
      <c r="D155" s="32" t="s">
        <v>194</v>
      </c>
      <c r="E155" s="33"/>
      <c r="F155" s="33"/>
      <c r="G155" s="101" t="s">
        <v>629</v>
      </c>
      <c r="H155" s="95" t="s">
        <v>613</v>
      </c>
      <c r="I155" s="22" t="s">
        <v>268</v>
      </c>
      <c r="J155" s="28">
        <v>19.2</v>
      </c>
      <c r="K155" s="25"/>
      <c r="L155" s="55"/>
      <c r="M155" s="27" t="s">
        <v>195</v>
      </c>
      <c r="N155" s="27" t="s">
        <v>1104</v>
      </c>
      <c r="O155" s="22" t="s">
        <v>507</v>
      </c>
      <c r="P155" s="22"/>
      <c r="Q155" s="22" t="s">
        <v>1271</v>
      </c>
      <c r="R155" s="27"/>
    </row>
    <row r="156" spans="1:18" ht="42.75" x14ac:dyDescent="0.25">
      <c r="A156" s="35" t="s">
        <v>196</v>
      </c>
      <c r="B156" s="22" t="s">
        <v>36</v>
      </c>
      <c r="C156" s="31"/>
      <c r="D156" s="32" t="s">
        <v>197</v>
      </c>
      <c r="E156" s="33"/>
      <c r="F156" s="33"/>
      <c r="G156" s="101" t="s">
        <v>629</v>
      </c>
      <c r="H156" s="95" t="s">
        <v>614</v>
      </c>
      <c r="I156" s="22" t="s">
        <v>268</v>
      </c>
      <c r="J156" s="28">
        <v>19.2</v>
      </c>
      <c r="K156" s="25"/>
      <c r="L156" s="55"/>
      <c r="M156" s="27" t="s">
        <v>198</v>
      </c>
      <c r="N156" s="27" t="s">
        <v>1105</v>
      </c>
      <c r="O156" s="22" t="s">
        <v>1303</v>
      </c>
      <c r="P156" s="22"/>
      <c r="Q156" s="22" t="s">
        <v>862</v>
      </c>
      <c r="R156" s="27"/>
    </row>
    <row r="157" spans="1:18" ht="114" x14ac:dyDescent="0.25">
      <c r="A157" s="35" t="s">
        <v>400</v>
      </c>
      <c r="B157" s="22" t="s">
        <v>36</v>
      </c>
      <c r="C157" s="31"/>
      <c r="D157" s="32" t="s">
        <v>401</v>
      </c>
      <c r="E157" s="33"/>
      <c r="F157" s="33"/>
      <c r="G157" s="101" t="s">
        <v>629</v>
      </c>
      <c r="H157" s="95" t="s">
        <v>614</v>
      </c>
      <c r="I157" s="22" t="s">
        <v>268</v>
      </c>
      <c r="J157" s="28">
        <v>19.2</v>
      </c>
      <c r="K157" s="25"/>
      <c r="L157" s="55"/>
      <c r="M157" s="27" t="s">
        <v>1106</v>
      </c>
      <c r="N157" s="27" t="s">
        <v>1107</v>
      </c>
      <c r="O157" s="22" t="s">
        <v>1304</v>
      </c>
      <c r="P157" s="22"/>
      <c r="Q157" s="22" t="s">
        <v>849</v>
      </c>
      <c r="R157" s="27"/>
    </row>
    <row r="158" spans="1:18" ht="71.25" x14ac:dyDescent="0.25">
      <c r="A158" s="35" t="s">
        <v>199</v>
      </c>
      <c r="B158" s="22" t="s">
        <v>19</v>
      </c>
      <c r="C158" s="31"/>
      <c r="D158" s="32" t="s">
        <v>200</v>
      </c>
      <c r="E158" s="33"/>
      <c r="F158" s="33"/>
      <c r="G158" s="101" t="s">
        <v>629</v>
      </c>
      <c r="H158" s="95" t="s">
        <v>615</v>
      </c>
      <c r="I158" s="22" t="s">
        <v>268</v>
      </c>
      <c r="J158" s="28">
        <v>19.2</v>
      </c>
      <c r="K158" s="25"/>
      <c r="L158" s="38"/>
      <c r="M158" s="27" t="s">
        <v>200</v>
      </c>
      <c r="N158" s="27" t="s">
        <v>1108</v>
      </c>
      <c r="O158" s="22" t="s">
        <v>491</v>
      </c>
      <c r="P158" s="22"/>
      <c r="Q158" s="22" t="s">
        <v>1272</v>
      </c>
      <c r="R158" s="27"/>
    </row>
    <row r="159" spans="1:18" ht="28.5" x14ac:dyDescent="0.25">
      <c r="A159" s="35" t="s">
        <v>402</v>
      </c>
      <c r="B159" s="22" t="s">
        <v>36</v>
      </c>
      <c r="C159" s="31"/>
      <c r="D159" s="32" t="s">
        <v>405</v>
      </c>
      <c r="E159" s="37"/>
      <c r="F159" s="33"/>
      <c r="G159" s="101" t="s">
        <v>629</v>
      </c>
      <c r="H159" s="95" t="s">
        <v>616</v>
      </c>
      <c r="I159" s="22" t="s">
        <v>268</v>
      </c>
      <c r="J159" s="28">
        <v>19.2</v>
      </c>
      <c r="K159" s="25"/>
      <c r="L159" s="38"/>
      <c r="M159" s="27" t="s">
        <v>1109</v>
      </c>
      <c r="N159" s="27" t="s">
        <v>1110</v>
      </c>
      <c r="O159" s="22" t="s">
        <v>491</v>
      </c>
      <c r="P159" s="22"/>
      <c r="Q159" s="22"/>
      <c r="R159" s="27"/>
    </row>
    <row r="160" spans="1:18" ht="28.5" x14ac:dyDescent="0.25">
      <c r="A160" s="35" t="s">
        <v>403</v>
      </c>
      <c r="B160" s="22" t="s">
        <v>36</v>
      </c>
      <c r="C160" s="31"/>
      <c r="D160" s="32" t="s">
        <v>406</v>
      </c>
      <c r="E160" s="37"/>
      <c r="F160" s="33"/>
      <c r="G160" s="101" t="s">
        <v>629</v>
      </c>
      <c r="H160" s="95" t="s">
        <v>617</v>
      </c>
      <c r="I160" s="22" t="s">
        <v>268</v>
      </c>
      <c r="J160" s="28">
        <v>19.2</v>
      </c>
      <c r="K160" s="25"/>
      <c r="L160" s="38"/>
      <c r="M160" s="27" t="s">
        <v>1111</v>
      </c>
      <c r="N160" s="27" t="s">
        <v>523</v>
      </c>
      <c r="O160" s="22" t="s">
        <v>491</v>
      </c>
      <c r="P160" s="22"/>
      <c r="Q160" s="22"/>
      <c r="R160" s="27"/>
    </row>
    <row r="161" spans="1:18" ht="71.25" x14ac:dyDescent="0.25">
      <c r="A161" s="35" t="s">
        <v>404</v>
      </c>
      <c r="B161" s="22" t="s">
        <v>19</v>
      </c>
      <c r="C161" s="39"/>
      <c r="D161" s="32" t="s">
        <v>407</v>
      </c>
      <c r="E161" s="37"/>
      <c r="F161" s="33"/>
      <c r="G161" s="101" t="s">
        <v>629</v>
      </c>
      <c r="H161" s="95" t="s">
        <v>618</v>
      </c>
      <c r="I161" s="22" t="s">
        <v>268</v>
      </c>
      <c r="J161" s="28">
        <v>19.2</v>
      </c>
      <c r="K161" s="25"/>
      <c r="L161" s="38"/>
      <c r="M161" s="27" t="s">
        <v>1112</v>
      </c>
      <c r="N161" s="27" t="s">
        <v>1113</v>
      </c>
      <c r="O161" s="22" t="s">
        <v>941</v>
      </c>
      <c r="P161" s="22"/>
      <c r="Q161" s="22" t="s">
        <v>1273</v>
      </c>
      <c r="R161" s="27"/>
    </row>
    <row r="162" spans="1:18" ht="28.5" x14ac:dyDescent="0.25">
      <c r="A162" s="23" t="s">
        <v>202</v>
      </c>
      <c r="B162" s="22" t="s">
        <v>201</v>
      </c>
      <c r="C162" s="81" t="s">
        <v>203</v>
      </c>
      <c r="D162" s="56"/>
      <c r="E162" s="56"/>
      <c r="F162" s="56"/>
      <c r="G162" s="101" t="s">
        <v>629</v>
      </c>
      <c r="H162" s="95" t="s">
        <v>637</v>
      </c>
      <c r="I162" s="180"/>
      <c r="J162" s="118"/>
      <c r="K162" s="173"/>
      <c r="L162" s="118"/>
      <c r="M162" s="132" t="s">
        <v>1114</v>
      </c>
      <c r="N162" s="154" t="s">
        <v>523</v>
      </c>
      <c r="O162" s="156" t="s">
        <v>814</v>
      </c>
      <c r="P162" s="156"/>
      <c r="Q162" s="156" t="s">
        <v>863</v>
      </c>
      <c r="R162" s="118"/>
    </row>
    <row r="163" spans="1:18" ht="57" x14ac:dyDescent="0.25">
      <c r="A163" s="35" t="s">
        <v>204</v>
      </c>
      <c r="B163" s="22" t="s">
        <v>19</v>
      </c>
      <c r="C163" s="31"/>
      <c r="D163" s="32" t="s">
        <v>205</v>
      </c>
      <c r="E163" s="32"/>
      <c r="F163" s="33"/>
      <c r="G163" s="101" t="s">
        <v>629</v>
      </c>
      <c r="H163" s="95" t="s">
        <v>619</v>
      </c>
      <c r="I163" s="22" t="s">
        <v>268</v>
      </c>
      <c r="J163" s="28">
        <v>19.2</v>
      </c>
      <c r="K163" s="25"/>
      <c r="L163" s="38"/>
      <c r="M163" s="27" t="s">
        <v>1115</v>
      </c>
      <c r="N163" s="27" t="s">
        <v>1116</v>
      </c>
      <c r="O163" s="22" t="s">
        <v>507</v>
      </c>
      <c r="P163" s="22"/>
      <c r="Q163" s="22" t="s">
        <v>843</v>
      </c>
      <c r="R163" s="27"/>
    </row>
    <row r="164" spans="1:18" ht="28.5" x14ac:dyDescent="0.25">
      <c r="A164" s="35" t="s">
        <v>206</v>
      </c>
      <c r="B164" s="22" t="s">
        <v>19</v>
      </c>
      <c r="C164" s="31"/>
      <c r="D164" s="32" t="s">
        <v>207</v>
      </c>
      <c r="E164" s="32"/>
      <c r="F164" s="33"/>
      <c r="G164" s="101" t="s">
        <v>629</v>
      </c>
      <c r="H164" s="95" t="s">
        <v>620</v>
      </c>
      <c r="I164" s="22" t="s">
        <v>268</v>
      </c>
      <c r="J164" s="28">
        <v>19.2</v>
      </c>
      <c r="K164" s="25"/>
      <c r="L164" s="38"/>
      <c r="M164" s="27" t="s">
        <v>208</v>
      </c>
      <c r="N164" s="27" t="s">
        <v>1117</v>
      </c>
      <c r="O164" s="22" t="s">
        <v>1245</v>
      </c>
      <c r="P164" s="22"/>
      <c r="Q164" s="22" t="s">
        <v>1274</v>
      </c>
      <c r="R164" s="27"/>
    </row>
    <row r="165" spans="1:18" ht="142.5" x14ac:dyDescent="0.25">
      <c r="A165" s="35" t="s">
        <v>209</v>
      </c>
      <c r="B165" s="22" t="s">
        <v>19</v>
      </c>
      <c r="C165" s="31"/>
      <c r="D165" s="32" t="s">
        <v>210</v>
      </c>
      <c r="E165" s="32"/>
      <c r="F165" s="33"/>
      <c r="G165" s="101" t="s">
        <v>629</v>
      </c>
      <c r="H165" s="95" t="s">
        <v>621</v>
      </c>
      <c r="I165" s="29" t="s">
        <v>31</v>
      </c>
      <c r="J165" s="28">
        <v>2</v>
      </c>
      <c r="K165" s="94" t="s">
        <v>478</v>
      </c>
      <c r="L165" s="38"/>
      <c r="M165" s="27" t="s">
        <v>1118</v>
      </c>
      <c r="N165" s="27" t="s">
        <v>1093</v>
      </c>
      <c r="O165" s="22" t="s">
        <v>1253</v>
      </c>
      <c r="P165" s="22"/>
      <c r="Q165" s="22" t="s">
        <v>844</v>
      </c>
      <c r="R165" s="27"/>
    </row>
    <row r="166" spans="1:18" ht="28.5" x14ac:dyDescent="0.25">
      <c r="A166" s="35" t="s">
        <v>211</v>
      </c>
      <c r="B166" s="22" t="s">
        <v>36</v>
      </c>
      <c r="C166" s="31"/>
      <c r="D166" s="32" t="s">
        <v>212</v>
      </c>
      <c r="E166" s="37"/>
      <c r="F166" s="33"/>
      <c r="G166" s="101" t="s">
        <v>629</v>
      </c>
      <c r="H166" s="95" t="s">
        <v>622</v>
      </c>
      <c r="I166" s="29" t="s">
        <v>213</v>
      </c>
      <c r="J166" s="28"/>
      <c r="K166" s="25"/>
      <c r="L166" s="27"/>
      <c r="M166" s="27" t="s">
        <v>214</v>
      </c>
      <c r="N166" s="27" t="s">
        <v>1119</v>
      </c>
      <c r="O166" s="22" t="s">
        <v>1314</v>
      </c>
      <c r="P166" s="22"/>
      <c r="Q166" s="22" t="s">
        <v>845</v>
      </c>
      <c r="R166" s="27"/>
    </row>
    <row r="167" spans="1:18" ht="28.5" x14ac:dyDescent="0.25">
      <c r="A167" s="35" t="s">
        <v>215</v>
      </c>
      <c r="B167" s="22" t="s">
        <v>36</v>
      </c>
      <c r="C167" s="31"/>
      <c r="D167" s="32" t="s">
        <v>216</v>
      </c>
      <c r="E167" s="32"/>
      <c r="F167" s="33"/>
      <c r="G167" s="101" t="s">
        <v>629</v>
      </c>
      <c r="H167" s="95" t="s">
        <v>623</v>
      </c>
      <c r="I167" s="29" t="s">
        <v>22</v>
      </c>
      <c r="J167" s="28">
        <v>1024</v>
      </c>
      <c r="K167" s="25"/>
      <c r="L167" s="55"/>
      <c r="M167" s="27" t="s">
        <v>1120</v>
      </c>
      <c r="N167" s="27" t="s">
        <v>1121</v>
      </c>
      <c r="O167" s="22" t="s">
        <v>504</v>
      </c>
      <c r="P167" s="22"/>
      <c r="Q167" s="22"/>
      <c r="R167" s="27"/>
    </row>
    <row r="168" spans="1:18" ht="28.5" x14ac:dyDescent="0.25">
      <c r="A168" s="35" t="s">
        <v>217</v>
      </c>
      <c r="B168" s="22" t="s">
        <v>36</v>
      </c>
      <c r="C168" s="31"/>
      <c r="D168" s="32" t="s">
        <v>218</v>
      </c>
      <c r="E168" s="32"/>
      <c r="F168" s="33"/>
      <c r="G168" s="101" t="s">
        <v>629</v>
      </c>
      <c r="H168" s="95" t="s">
        <v>624</v>
      </c>
      <c r="I168" s="29" t="s">
        <v>31</v>
      </c>
      <c r="J168" s="28">
        <v>30</v>
      </c>
      <c r="K168" s="28" t="s">
        <v>943</v>
      </c>
      <c r="L168" s="38"/>
      <c r="M168" s="27" t="s">
        <v>1122</v>
      </c>
      <c r="N168" s="27" t="s">
        <v>1123</v>
      </c>
      <c r="O168" s="22" t="s">
        <v>503</v>
      </c>
      <c r="P168" s="22"/>
      <c r="Q168" s="22"/>
      <c r="R168" s="27"/>
    </row>
    <row r="169" spans="1:18" ht="128.25" x14ac:dyDescent="0.25">
      <c r="A169" s="23" t="s">
        <v>408</v>
      </c>
      <c r="B169" s="22" t="s">
        <v>42</v>
      </c>
      <c r="C169" s="81" t="s">
        <v>409</v>
      </c>
      <c r="D169" s="56"/>
      <c r="E169" s="56"/>
      <c r="F169" s="56"/>
      <c r="G169" s="101" t="s">
        <v>629</v>
      </c>
      <c r="H169" s="95" t="s">
        <v>625</v>
      </c>
      <c r="I169" s="180"/>
      <c r="J169" s="118"/>
      <c r="K169" s="173"/>
      <c r="L169" s="118"/>
      <c r="M169" s="132" t="s">
        <v>1124</v>
      </c>
      <c r="N169" s="154" t="s">
        <v>1125</v>
      </c>
      <c r="O169" s="156"/>
      <c r="P169" s="156"/>
      <c r="Q169" s="156"/>
      <c r="R169" s="118"/>
    </row>
    <row r="170" spans="1:18" ht="57" x14ac:dyDescent="0.25">
      <c r="A170" s="35" t="s">
        <v>410</v>
      </c>
      <c r="B170" s="22" t="s">
        <v>19</v>
      </c>
      <c r="C170" s="31"/>
      <c r="D170" s="32" t="s">
        <v>418</v>
      </c>
      <c r="E170" s="32"/>
      <c r="F170" s="33"/>
      <c r="G170" s="101" t="s">
        <v>629</v>
      </c>
      <c r="H170" s="95" t="s">
        <v>521</v>
      </c>
      <c r="I170" s="29" t="s">
        <v>280</v>
      </c>
      <c r="J170" s="28">
        <v>50</v>
      </c>
      <c r="K170" s="25"/>
      <c r="L170" s="55"/>
      <c r="M170" s="27" t="s">
        <v>414</v>
      </c>
      <c r="N170" s="27" t="s">
        <v>523</v>
      </c>
      <c r="O170" s="22" t="s">
        <v>942</v>
      </c>
      <c r="P170" s="22"/>
      <c r="Q170" s="22" t="s">
        <v>848</v>
      </c>
      <c r="R170" s="27"/>
    </row>
    <row r="171" spans="1:18" ht="28.5" x14ac:dyDescent="0.25">
      <c r="A171" s="35" t="s">
        <v>411</v>
      </c>
      <c r="B171" s="22" t="s">
        <v>36</v>
      </c>
      <c r="C171" s="31"/>
      <c r="D171" s="32" t="s">
        <v>415</v>
      </c>
      <c r="E171" s="32"/>
      <c r="F171" s="33"/>
      <c r="G171" s="101" t="s">
        <v>629</v>
      </c>
      <c r="H171" s="95" t="s">
        <v>626</v>
      </c>
      <c r="I171" s="29" t="s">
        <v>22</v>
      </c>
      <c r="J171" s="28">
        <v>100</v>
      </c>
      <c r="K171" s="25"/>
      <c r="L171" s="55"/>
      <c r="M171" s="27" t="s">
        <v>1126</v>
      </c>
      <c r="N171" s="27" t="s">
        <v>1127</v>
      </c>
      <c r="O171" s="22"/>
      <c r="P171" s="22"/>
      <c r="Q171" s="22"/>
      <c r="R171" s="27"/>
    </row>
    <row r="172" spans="1:18" ht="71.25" x14ac:dyDescent="0.25">
      <c r="A172" s="35" t="s">
        <v>412</v>
      </c>
      <c r="B172" s="22" t="s">
        <v>36</v>
      </c>
      <c r="C172" s="31"/>
      <c r="D172" s="32" t="s">
        <v>416</v>
      </c>
      <c r="E172" s="37"/>
      <c r="F172" s="33"/>
      <c r="G172" s="101" t="s">
        <v>629</v>
      </c>
      <c r="H172" s="95" t="s">
        <v>627</v>
      </c>
      <c r="I172" s="29" t="s">
        <v>22</v>
      </c>
      <c r="J172" s="28">
        <v>100</v>
      </c>
      <c r="K172" s="25"/>
      <c r="L172" s="55"/>
      <c r="M172" s="27" t="s">
        <v>1128</v>
      </c>
      <c r="N172" s="27" t="s">
        <v>1129</v>
      </c>
      <c r="O172" s="22"/>
      <c r="P172" s="22"/>
      <c r="Q172" s="22"/>
      <c r="R172" s="27"/>
    </row>
    <row r="173" spans="1:18" ht="42.75" x14ac:dyDescent="0.25">
      <c r="A173" s="35" t="s">
        <v>413</v>
      </c>
      <c r="B173" s="22" t="s">
        <v>36</v>
      </c>
      <c r="C173" s="31"/>
      <c r="D173" s="32" t="s">
        <v>417</v>
      </c>
      <c r="E173" s="37"/>
      <c r="F173" s="33"/>
      <c r="G173" s="101" t="s">
        <v>629</v>
      </c>
      <c r="H173" s="95" t="s">
        <v>628</v>
      </c>
      <c r="I173" s="29" t="s">
        <v>421</v>
      </c>
      <c r="J173" s="28"/>
      <c r="K173" s="25"/>
      <c r="L173" s="55"/>
      <c r="M173" s="27" t="s">
        <v>1130</v>
      </c>
      <c r="N173" s="27" t="s">
        <v>1131</v>
      </c>
      <c r="O173" s="22" t="s">
        <v>493</v>
      </c>
      <c r="P173" s="22"/>
      <c r="Q173" s="22"/>
      <c r="R173" s="27"/>
    </row>
    <row r="174" spans="1:18" ht="114" x14ac:dyDescent="0.25">
      <c r="A174" s="35" t="s">
        <v>1243</v>
      </c>
      <c r="B174" s="22" t="s">
        <v>19</v>
      </c>
      <c r="C174" s="31"/>
      <c r="D174" s="32" t="s">
        <v>419</v>
      </c>
      <c r="E174" s="37"/>
      <c r="F174" s="33"/>
      <c r="G174" s="101" t="s">
        <v>629</v>
      </c>
      <c r="H174" s="95" t="s">
        <v>628</v>
      </c>
      <c r="I174" s="29" t="s">
        <v>421</v>
      </c>
      <c r="J174" s="28"/>
      <c r="K174" s="25"/>
      <c r="L174" s="55"/>
      <c r="M174" s="27" t="s">
        <v>1132</v>
      </c>
      <c r="N174" s="27" t="s">
        <v>1133</v>
      </c>
      <c r="O174" s="22" t="s">
        <v>493</v>
      </c>
      <c r="P174" s="22"/>
      <c r="Q174" s="22"/>
      <c r="R174" s="27"/>
    </row>
    <row r="175" spans="1:18" ht="42.75" x14ac:dyDescent="0.25">
      <c r="A175" s="35" t="s">
        <v>1244</v>
      </c>
      <c r="B175" s="22" t="s">
        <v>19</v>
      </c>
      <c r="C175" s="31"/>
      <c r="D175" s="32" t="s">
        <v>420</v>
      </c>
      <c r="E175" s="37"/>
      <c r="F175" s="33"/>
      <c r="G175" s="101" t="s">
        <v>629</v>
      </c>
      <c r="H175" s="95" t="s">
        <v>628</v>
      </c>
      <c r="I175" s="29" t="s">
        <v>421</v>
      </c>
      <c r="J175" s="28"/>
      <c r="K175" s="25"/>
      <c r="L175" s="55"/>
      <c r="M175" s="27" t="s">
        <v>1134</v>
      </c>
      <c r="N175" s="27" t="s">
        <v>523</v>
      </c>
      <c r="O175" s="22" t="s">
        <v>493</v>
      </c>
      <c r="P175" s="22"/>
      <c r="Q175" s="22"/>
      <c r="R175" s="27"/>
    </row>
    <row r="176" spans="1:18" ht="28.5" x14ac:dyDescent="0.25">
      <c r="A176" s="23" t="s">
        <v>219</v>
      </c>
      <c r="B176" s="22" t="s">
        <v>201</v>
      </c>
      <c r="C176" s="30" t="s">
        <v>220</v>
      </c>
      <c r="D176" s="56"/>
      <c r="E176" s="56"/>
      <c r="F176" s="56"/>
      <c r="G176" s="101" t="s">
        <v>629</v>
      </c>
      <c r="H176" s="101" t="s">
        <v>883</v>
      </c>
      <c r="I176" s="180"/>
      <c r="J176" s="118"/>
      <c r="K176" s="173"/>
      <c r="L176" s="118"/>
      <c r="M176" s="132" t="s">
        <v>1135</v>
      </c>
      <c r="N176" s="154" t="s">
        <v>523</v>
      </c>
      <c r="O176" s="156" t="s">
        <v>1254</v>
      </c>
      <c r="P176" s="156"/>
      <c r="Q176" s="156" t="s">
        <v>826</v>
      </c>
      <c r="R176" s="118"/>
    </row>
    <row r="177" spans="1:18" ht="28.5" x14ac:dyDescent="0.25">
      <c r="A177" s="35" t="s">
        <v>423</v>
      </c>
      <c r="B177" s="22" t="s">
        <v>19</v>
      </c>
      <c r="C177" s="82"/>
      <c r="D177" s="32" t="s">
        <v>424</v>
      </c>
      <c r="E177" s="37"/>
      <c r="F177" s="33"/>
      <c r="G177" s="101" t="s">
        <v>629</v>
      </c>
      <c r="H177" s="101" t="s">
        <v>884</v>
      </c>
      <c r="I177" s="29" t="s">
        <v>63</v>
      </c>
      <c r="J177" s="28"/>
      <c r="K177" s="25"/>
      <c r="L177" s="55"/>
      <c r="M177" s="27" t="s">
        <v>425</v>
      </c>
      <c r="N177" s="27" t="s">
        <v>523</v>
      </c>
      <c r="O177" s="22" t="s">
        <v>1196</v>
      </c>
      <c r="P177" s="22"/>
      <c r="Q177" s="22" t="s">
        <v>831</v>
      </c>
      <c r="R177" s="27"/>
    </row>
    <row r="178" spans="1:18" ht="28.5" x14ac:dyDescent="0.25">
      <c r="A178" s="35" t="s">
        <v>221</v>
      </c>
      <c r="B178" s="119" t="s">
        <v>42</v>
      </c>
      <c r="C178" s="57"/>
      <c r="D178" s="32" t="s">
        <v>222</v>
      </c>
      <c r="E178" s="37"/>
      <c r="F178" s="33"/>
      <c r="G178" s="101" t="s">
        <v>629</v>
      </c>
      <c r="H178" s="101" t="s">
        <v>885</v>
      </c>
      <c r="I178" s="29" t="s">
        <v>22</v>
      </c>
      <c r="J178" s="28">
        <v>1024</v>
      </c>
      <c r="K178" s="25"/>
      <c r="L178" s="55"/>
      <c r="M178" s="55" t="s">
        <v>1136</v>
      </c>
      <c r="N178" s="55" t="s">
        <v>523</v>
      </c>
      <c r="O178" s="22" t="s">
        <v>1250</v>
      </c>
      <c r="P178" s="22"/>
      <c r="Q178" s="22"/>
      <c r="R178" s="27"/>
    </row>
    <row r="179" spans="1:18" ht="28.5" x14ac:dyDescent="0.25">
      <c r="A179" s="35" t="s">
        <v>426</v>
      </c>
      <c r="B179" s="22" t="s">
        <v>36</v>
      </c>
      <c r="C179" s="57"/>
      <c r="D179" s="32" t="s">
        <v>427</v>
      </c>
      <c r="E179" s="37"/>
      <c r="F179" s="33"/>
      <c r="G179" s="101" t="s">
        <v>629</v>
      </c>
      <c r="H179" s="101" t="s">
        <v>886</v>
      </c>
      <c r="I179" s="29" t="s">
        <v>63</v>
      </c>
      <c r="J179" s="28">
        <v>1024</v>
      </c>
      <c r="K179" s="25"/>
      <c r="L179" s="55"/>
      <c r="M179" s="27" t="s">
        <v>1137</v>
      </c>
      <c r="N179" s="27" t="s">
        <v>428</v>
      </c>
      <c r="O179" s="96" t="s">
        <v>485</v>
      </c>
      <c r="P179" s="22"/>
      <c r="Q179" s="22"/>
      <c r="R179" s="27"/>
    </row>
    <row r="180" spans="1:18" ht="42.75" x14ac:dyDescent="0.25">
      <c r="A180" s="35" t="s">
        <v>1239</v>
      </c>
      <c r="B180" s="22" t="s">
        <v>36</v>
      </c>
      <c r="C180" s="57"/>
      <c r="D180" s="32" t="s">
        <v>422</v>
      </c>
      <c r="E180" s="37"/>
      <c r="F180" s="33"/>
      <c r="G180" s="101" t="s">
        <v>629</v>
      </c>
      <c r="H180" s="101" t="s">
        <v>929</v>
      </c>
      <c r="I180" s="29" t="s">
        <v>63</v>
      </c>
      <c r="J180" s="28"/>
      <c r="K180" s="28" t="s">
        <v>262</v>
      </c>
      <c r="L180" s="38"/>
      <c r="M180" s="27" t="s">
        <v>1138</v>
      </c>
      <c r="N180" s="27" t="s">
        <v>1139</v>
      </c>
      <c r="O180" s="22"/>
      <c r="P180" s="22"/>
      <c r="Q180" s="22"/>
      <c r="R180" s="27"/>
    </row>
    <row r="181" spans="1:18" ht="28.5" x14ac:dyDescent="0.25">
      <c r="A181" s="35" t="s">
        <v>223</v>
      </c>
      <c r="B181" s="22" t="s">
        <v>19</v>
      </c>
      <c r="C181" s="57"/>
      <c r="D181" s="32" t="s">
        <v>224</v>
      </c>
      <c r="E181" s="37"/>
      <c r="F181" s="33"/>
      <c r="G181" s="101" t="s">
        <v>629</v>
      </c>
      <c r="H181" s="101" t="s">
        <v>887</v>
      </c>
      <c r="I181" s="22" t="s">
        <v>266</v>
      </c>
      <c r="J181" s="28">
        <v>19.600000000000001</v>
      </c>
      <c r="K181" s="25"/>
      <c r="L181" s="55"/>
      <c r="M181" s="27" t="s">
        <v>1140</v>
      </c>
      <c r="N181" s="27" t="s">
        <v>523</v>
      </c>
      <c r="O181" s="22" t="s">
        <v>1259</v>
      </c>
      <c r="P181" s="22"/>
      <c r="Q181" s="22" t="s">
        <v>832</v>
      </c>
      <c r="R181" s="27"/>
    </row>
    <row r="182" spans="1:18" ht="57" x14ac:dyDescent="0.25">
      <c r="A182" s="35" t="s">
        <v>430</v>
      </c>
      <c r="B182" s="22" t="s">
        <v>19</v>
      </c>
      <c r="C182" s="57"/>
      <c r="D182" s="32" t="s">
        <v>429</v>
      </c>
      <c r="E182" s="37"/>
      <c r="F182" s="33"/>
      <c r="G182" s="101" t="s">
        <v>629</v>
      </c>
      <c r="H182" s="101" t="s">
        <v>888</v>
      </c>
      <c r="I182" s="22" t="s">
        <v>31</v>
      </c>
      <c r="J182" s="28">
        <v>3</v>
      </c>
      <c r="K182" s="28" t="s">
        <v>943</v>
      </c>
      <c r="L182" s="38"/>
      <c r="M182" s="27" t="s">
        <v>1141</v>
      </c>
      <c r="N182" s="27" t="s">
        <v>1142</v>
      </c>
      <c r="O182" s="99"/>
      <c r="P182" s="99" t="s">
        <v>494</v>
      </c>
      <c r="Q182" s="99" t="s">
        <v>833</v>
      </c>
      <c r="R182" s="27"/>
    </row>
    <row r="183" spans="1:18" ht="42.75" x14ac:dyDescent="0.25">
      <c r="A183" s="35" t="s">
        <v>225</v>
      </c>
      <c r="B183" s="22" t="s">
        <v>19</v>
      </c>
      <c r="C183" s="31"/>
      <c r="D183" s="32" t="s">
        <v>226</v>
      </c>
      <c r="E183" s="37"/>
      <c r="F183" s="33"/>
      <c r="G183" s="101" t="s">
        <v>629</v>
      </c>
      <c r="H183" s="101" t="s">
        <v>889</v>
      </c>
      <c r="I183" s="22" t="s">
        <v>268</v>
      </c>
      <c r="J183" s="28">
        <v>19.600000000000001</v>
      </c>
      <c r="K183" s="25"/>
      <c r="L183" s="55"/>
      <c r="M183" s="27" t="s">
        <v>227</v>
      </c>
      <c r="N183" s="27" t="s">
        <v>1143</v>
      </c>
      <c r="O183" s="22" t="s">
        <v>491</v>
      </c>
      <c r="P183" s="22"/>
      <c r="Q183" s="22" t="s">
        <v>834</v>
      </c>
      <c r="R183" s="27"/>
    </row>
    <row r="184" spans="1:18" ht="28.5" x14ac:dyDescent="0.25">
      <c r="A184" s="35" t="s">
        <v>431</v>
      </c>
      <c r="B184" s="22" t="s">
        <v>36</v>
      </c>
      <c r="C184" s="31"/>
      <c r="D184" s="48" t="s">
        <v>432</v>
      </c>
      <c r="E184" s="37"/>
      <c r="F184" s="33"/>
      <c r="G184" s="101" t="s">
        <v>629</v>
      </c>
      <c r="H184" s="101" t="s">
        <v>890</v>
      </c>
      <c r="I184" s="22" t="s">
        <v>280</v>
      </c>
      <c r="J184" s="28">
        <v>50</v>
      </c>
      <c r="K184" s="25"/>
      <c r="L184" s="55"/>
      <c r="M184" s="27" t="s">
        <v>1144</v>
      </c>
      <c r="N184" s="27" t="s">
        <v>433</v>
      </c>
      <c r="O184" s="22"/>
      <c r="P184" s="22"/>
      <c r="Q184" s="22"/>
      <c r="R184" s="27"/>
    </row>
    <row r="185" spans="1:18" ht="28.5" x14ac:dyDescent="0.25">
      <c r="A185" s="35" t="s">
        <v>434</v>
      </c>
      <c r="B185" s="22" t="s">
        <v>36</v>
      </c>
      <c r="C185" s="31"/>
      <c r="D185" s="48" t="s">
        <v>435</v>
      </c>
      <c r="E185" s="37"/>
      <c r="F185" s="33"/>
      <c r="G185" s="101" t="s">
        <v>629</v>
      </c>
      <c r="H185" s="101" t="s">
        <v>891</v>
      </c>
      <c r="I185" s="22" t="s">
        <v>22</v>
      </c>
      <c r="J185" s="28">
        <v>50</v>
      </c>
      <c r="K185" s="25"/>
      <c r="L185" s="55"/>
      <c r="M185" s="27" t="s">
        <v>974</v>
      </c>
      <c r="N185" s="27" t="s">
        <v>1145</v>
      </c>
      <c r="O185" s="22"/>
      <c r="P185" s="22"/>
      <c r="Q185" s="22"/>
      <c r="R185" s="27"/>
    </row>
    <row r="186" spans="1:18" ht="28.5" x14ac:dyDescent="0.25">
      <c r="A186" s="35" t="s">
        <v>228</v>
      </c>
      <c r="B186" s="22" t="s">
        <v>36</v>
      </c>
      <c r="C186" s="31"/>
      <c r="D186" s="48" t="s">
        <v>347</v>
      </c>
      <c r="E186" s="37"/>
      <c r="F186" s="33"/>
      <c r="G186" s="101" t="s">
        <v>629</v>
      </c>
      <c r="H186" s="101" t="s">
        <v>892</v>
      </c>
      <c r="I186" s="180"/>
      <c r="J186" s="118"/>
      <c r="K186" s="173"/>
      <c r="L186" s="118"/>
      <c r="M186" s="132" t="s">
        <v>1146</v>
      </c>
      <c r="N186" s="154" t="s">
        <v>1147</v>
      </c>
      <c r="O186" s="156" t="s">
        <v>1296</v>
      </c>
      <c r="P186" s="156"/>
      <c r="Q186" s="156"/>
      <c r="R186" s="118"/>
    </row>
    <row r="187" spans="1:18" ht="42.75" x14ac:dyDescent="0.25">
      <c r="A187" s="43" t="s">
        <v>229</v>
      </c>
      <c r="B187" s="22" t="s">
        <v>36</v>
      </c>
      <c r="C187" s="31"/>
      <c r="D187" s="49"/>
      <c r="E187" s="50" t="s">
        <v>230</v>
      </c>
      <c r="F187" s="50"/>
      <c r="G187" s="101" t="s">
        <v>629</v>
      </c>
      <c r="H187" s="101" t="s">
        <v>893</v>
      </c>
      <c r="I187" s="22" t="s">
        <v>26</v>
      </c>
      <c r="J187" s="47" t="s">
        <v>27</v>
      </c>
      <c r="K187" s="28" t="s">
        <v>812</v>
      </c>
      <c r="L187" s="55"/>
      <c r="M187" s="27" t="s">
        <v>1148</v>
      </c>
      <c r="N187" s="27" t="s">
        <v>1057</v>
      </c>
      <c r="O187" s="22" t="s">
        <v>1306</v>
      </c>
      <c r="P187" s="22"/>
      <c r="Q187" s="22" t="s">
        <v>865</v>
      </c>
      <c r="R187" s="27"/>
    </row>
    <row r="188" spans="1:18" ht="42.75" x14ac:dyDescent="0.25">
      <c r="A188" s="43" t="s">
        <v>231</v>
      </c>
      <c r="B188" s="22" t="s">
        <v>36</v>
      </c>
      <c r="C188" s="31"/>
      <c r="D188" s="49"/>
      <c r="E188" s="50" t="s">
        <v>232</v>
      </c>
      <c r="F188" s="50"/>
      <c r="G188" s="101" t="s">
        <v>629</v>
      </c>
      <c r="H188" s="101" t="s">
        <v>894</v>
      </c>
      <c r="I188" s="22" t="s">
        <v>26</v>
      </c>
      <c r="J188" s="47" t="s">
        <v>27</v>
      </c>
      <c r="K188" s="28" t="s">
        <v>812</v>
      </c>
      <c r="L188" s="55"/>
      <c r="M188" s="27" t="s">
        <v>233</v>
      </c>
      <c r="N188" s="27" t="s">
        <v>1059</v>
      </c>
      <c r="O188" s="22" t="s">
        <v>1306</v>
      </c>
      <c r="P188" s="22"/>
      <c r="Q188" s="22" t="s">
        <v>1277</v>
      </c>
      <c r="R188" s="27"/>
    </row>
    <row r="189" spans="1:18" ht="28.5" x14ac:dyDescent="0.25">
      <c r="A189" s="35" t="s">
        <v>234</v>
      </c>
      <c r="B189" s="22" t="s">
        <v>42</v>
      </c>
      <c r="C189" s="31"/>
      <c r="D189" s="48" t="s">
        <v>348</v>
      </c>
      <c r="E189" s="37"/>
      <c r="F189" s="33"/>
      <c r="G189" s="101" t="s">
        <v>629</v>
      </c>
      <c r="H189" s="101" t="s">
        <v>895</v>
      </c>
      <c r="I189" s="180"/>
      <c r="J189" s="118"/>
      <c r="K189" s="173"/>
      <c r="L189" s="118"/>
      <c r="M189" s="132" t="s">
        <v>1149</v>
      </c>
      <c r="N189" s="154" t="s">
        <v>523</v>
      </c>
      <c r="O189" s="156"/>
      <c r="P189" s="156"/>
      <c r="Q189" s="156"/>
      <c r="R189" s="118"/>
    </row>
    <row r="190" spans="1:18" ht="28.5" x14ac:dyDescent="0.25">
      <c r="A190" s="43" t="s">
        <v>235</v>
      </c>
      <c r="B190" s="22" t="s">
        <v>19</v>
      </c>
      <c r="C190" s="31"/>
      <c r="D190" s="49"/>
      <c r="E190" s="50" t="s">
        <v>236</v>
      </c>
      <c r="F190" s="50"/>
      <c r="G190" s="101" t="s">
        <v>629</v>
      </c>
      <c r="H190" s="101" t="s">
        <v>896</v>
      </c>
      <c r="I190" s="29" t="s">
        <v>268</v>
      </c>
      <c r="J190" s="28">
        <v>19.600000000000001</v>
      </c>
      <c r="K190" s="25"/>
      <c r="L190" s="55"/>
      <c r="M190" s="27" t="s">
        <v>438</v>
      </c>
      <c r="N190" s="27" t="s">
        <v>523</v>
      </c>
      <c r="O190" s="22" t="s">
        <v>491</v>
      </c>
      <c r="P190" s="22"/>
      <c r="Q190" s="22" t="s">
        <v>841</v>
      </c>
      <c r="R190" s="27"/>
    </row>
    <row r="191" spans="1:18" ht="57" x14ac:dyDescent="0.25">
      <c r="A191" s="43" t="s">
        <v>436</v>
      </c>
      <c r="B191" s="22" t="s">
        <v>36</v>
      </c>
      <c r="C191" s="31"/>
      <c r="D191" s="49"/>
      <c r="E191" s="50" t="s">
        <v>437</v>
      </c>
      <c r="F191" s="50"/>
      <c r="G191" s="101" t="s">
        <v>629</v>
      </c>
      <c r="H191" s="101" t="s">
        <v>897</v>
      </c>
      <c r="I191" s="29" t="s">
        <v>268</v>
      </c>
      <c r="J191" s="28">
        <v>19.600000000000001</v>
      </c>
      <c r="K191" s="25"/>
      <c r="L191" s="55"/>
      <c r="M191" s="27" t="s">
        <v>1150</v>
      </c>
      <c r="N191" s="27" t="s">
        <v>523</v>
      </c>
      <c r="O191" s="22" t="s">
        <v>491</v>
      </c>
      <c r="P191" s="22"/>
      <c r="Q191" s="22"/>
      <c r="R191" s="27"/>
    </row>
    <row r="192" spans="1:18" ht="57" x14ac:dyDescent="0.25">
      <c r="A192" s="43" t="s">
        <v>439</v>
      </c>
      <c r="B192" s="22" t="s">
        <v>36</v>
      </c>
      <c r="C192" s="31"/>
      <c r="D192" s="49"/>
      <c r="E192" s="51" t="s">
        <v>442</v>
      </c>
      <c r="F192" s="50"/>
      <c r="G192" s="101" t="s">
        <v>629</v>
      </c>
      <c r="H192" s="101" t="s">
        <v>898</v>
      </c>
      <c r="I192" s="29" t="s">
        <v>213</v>
      </c>
      <c r="J192" s="28"/>
      <c r="K192" s="25"/>
      <c r="L192" s="55"/>
      <c r="M192" s="27" t="s">
        <v>1151</v>
      </c>
      <c r="N192" s="27" t="s">
        <v>523</v>
      </c>
      <c r="O192" s="22"/>
      <c r="P192" s="22"/>
      <c r="Q192" s="22"/>
      <c r="R192" s="27"/>
    </row>
    <row r="193" spans="1:18" ht="57" x14ac:dyDescent="0.25">
      <c r="A193" s="43" t="s">
        <v>440</v>
      </c>
      <c r="B193" s="22" t="s">
        <v>36</v>
      </c>
      <c r="C193" s="31"/>
      <c r="D193" s="49"/>
      <c r="E193" s="51" t="s">
        <v>443</v>
      </c>
      <c r="F193" s="50"/>
      <c r="G193" s="101" t="s">
        <v>629</v>
      </c>
      <c r="H193" s="101" t="s">
        <v>899</v>
      </c>
      <c r="I193" s="29" t="s">
        <v>22</v>
      </c>
      <c r="J193" s="28">
        <v>1024</v>
      </c>
      <c r="K193" s="25"/>
      <c r="L193" s="55"/>
      <c r="M193" s="27" t="s">
        <v>1152</v>
      </c>
      <c r="N193" s="27" t="s">
        <v>523</v>
      </c>
      <c r="O193" s="22" t="s">
        <v>485</v>
      </c>
      <c r="P193" s="22"/>
      <c r="Q193" s="22" t="s">
        <v>1280</v>
      </c>
      <c r="R193" s="27"/>
    </row>
    <row r="194" spans="1:18" ht="57" x14ac:dyDescent="0.25">
      <c r="A194" s="43" t="s">
        <v>441</v>
      </c>
      <c r="B194" s="22" t="s">
        <v>36</v>
      </c>
      <c r="C194" s="31"/>
      <c r="D194" s="49"/>
      <c r="E194" s="51" t="s">
        <v>444</v>
      </c>
      <c r="F194" s="50"/>
      <c r="G194" s="101" t="s">
        <v>629</v>
      </c>
      <c r="H194" s="101" t="s">
        <v>900</v>
      </c>
      <c r="I194" s="29" t="s">
        <v>31</v>
      </c>
      <c r="J194" s="28">
        <v>4</v>
      </c>
      <c r="K194" s="28" t="s">
        <v>259</v>
      </c>
      <c r="L194" s="38"/>
      <c r="M194" s="27" t="s">
        <v>1153</v>
      </c>
      <c r="N194" s="27" t="s">
        <v>1154</v>
      </c>
      <c r="O194" s="22"/>
      <c r="P194" s="22"/>
      <c r="Q194" s="22" t="s">
        <v>1280</v>
      </c>
      <c r="R194" s="27"/>
    </row>
    <row r="195" spans="1:18" ht="42.75" x14ac:dyDescent="0.25">
      <c r="A195" s="23" t="s">
        <v>237</v>
      </c>
      <c r="B195" s="22" t="s">
        <v>42</v>
      </c>
      <c r="C195" s="31"/>
      <c r="D195" s="48" t="s">
        <v>349</v>
      </c>
      <c r="E195" s="37"/>
      <c r="F195" s="33"/>
      <c r="G195" s="101" t="s">
        <v>629</v>
      </c>
      <c r="H195" s="101" t="s">
        <v>895</v>
      </c>
      <c r="I195" s="180"/>
      <c r="J195" s="118"/>
      <c r="K195" s="173"/>
      <c r="L195" s="118"/>
      <c r="M195" s="132" t="s">
        <v>1155</v>
      </c>
      <c r="N195" s="154" t="s">
        <v>1156</v>
      </c>
      <c r="O195" s="156"/>
      <c r="P195" s="156"/>
      <c r="Q195" s="156"/>
      <c r="R195" s="118"/>
    </row>
    <row r="196" spans="1:18" ht="28.5" x14ac:dyDescent="0.25">
      <c r="A196" s="43" t="s">
        <v>238</v>
      </c>
      <c r="B196" s="22" t="s">
        <v>19</v>
      </c>
      <c r="C196" s="31"/>
      <c r="D196" s="49"/>
      <c r="E196" s="50" t="s">
        <v>239</v>
      </c>
      <c r="F196" s="50"/>
      <c r="G196" s="101" t="s">
        <v>629</v>
      </c>
      <c r="H196" s="101" t="s">
        <v>896</v>
      </c>
      <c r="I196" s="29" t="s">
        <v>268</v>
      </c>
      <c r="J196" s="28">
        <v>19.600000000000001</v>
      </c>
      <c r="K196" s="25"/>
      <c r="L196" s="55"/>
      <c r="M196" s="27" t="s">
        <v>1157</v>
      </c>
      <c r="N196" s="27" t="s">
        <v>523</v>
      </c>
      <c r="O196" s="22" t="s">
        <v>491</v>
      </c>
      <c r="P196" s="22"/>
      <c r="Q196" s="22" t="s">
        <v>842</v>
      </c>
      <c r="R196" s="27"/>
    </row>
    <row r="197" spans="1:18" ht="57" x14ac:dyDescent="0.25">
      <c r="A197" s="43" t="s">
        <v>445</v>
      </c>
      <c r="B197" s="22" t="s">
        <v>36</v>
      </c>
      <c r="C197" s="31"/>
      <c r="D197" s="58"/>
      <c r="E197" s="72" t="s">
        <v>449</v>
      </c>
      <c r="F197" s="50"/>
      <c r="G197" s="101" t="s">
        <v>629</v>
      </c>
      <c r="H197" s="101" t="s">
        <v>897</v>
      </c>
      <c r="I197" s="29" t="s">
        <v>268</v>
      </c>
      <c r="J197" s="28">
        <v>19.600000000000001</v>
      </c>
      <c r="K197" s="25"/>
      <c r="L197" s="55"/>
      <c r="M197" s="27" t="s">
        <v>1158</v>
      </c>
      <c r="N197" s="27" t="s">
        <v>523</v>
      </c>
      <c r="O197" s="22" t="s">
        <v>491</v>
      </c>
      <c r="P197" s="22"/>
      <c r="Q197" s="22"/>
      <c r="R197" s="27"/>
    </row>
    <row r="198" spans="1:18" ht="57" x14ac:dyDescent="0.25">
      <c r="A198" s="43" t="s">
        <v>446</v>
      </c>
      <c r="B198" s="22" t="s">
        <v>36</v>
      </c>
      <c r="C198" s="31"/>
      <c r="D198" s="58"/>
      <c r="E198" s="72" t="s">
        <v>450</v>
      </c>
      <c r="F198" s="50"/>
      <c r="G198" s="101" t="s">
        <v>629</v>
      </c>
      <c r="H198" s="101" t="s">
        <v>898</v>
      </c>
      <c r="I198" s="29" t="s">
        <v>213</v>
      </c>
      <c r="J198" s="28"/>
      <c r="K198" s="25"/>
      <c r="L198" s="55"/>
      <c r="M198" s="27" t="s">
        <v>1159</v>
      </c>
      <c r="N198" s="27" t="s">
        <v>523</v>
      </c>
      <c r="O198" s="22"/>
      <c r="P198" s="22"/>
      <c r="Q198" s="22"/>
      <c r="R198" s="27"/>
    </row>
    <row r="199" spans="1:18" ht="57" x14ac:dyDescent="0.25">
      <c r="A199" s="43" t="s">
        <v>447</v>
      </c>
      <c r="B199" s="22" t="s">
        <v>36</v>
      </c>
      <c r="C199" s="31"/>
      <c r="D199" s="58"/>
      <c r="E199" s="72" t="s">
        <v>451</v>
      </c>
      <c r="F199" s="50"/>
      <c r="G199" s="101" t="s">
        <v>629</v>
      </c>
      <c r="H199" s="101" t="s">
        <v>899</v>
      </c>
      <c r="I199" s="29" t="s">
        <v>22</v>
      </c>
      <c r="J199" s="28">
        <v>1024</v>
      </c>
      <c r="K199" s="25"/>
      <c r="L199" s="55"/>
      <c r="M199" s="27" t="s">
        <v>1160</v>
      </c>
      <c r="N199" s="27" t="s">
        <v>523</v>
      </c>
      <c r="O199" s="22" t="s">
        <v>485</v>
      </c>
      <c r="P199" s="22"/>
      <c r="Q199" s="22" t="s">
        <v>1281</v>
      </c>
      <c r="R199" s="27"/>
    </row>
    <row r="200" spans="1:18" ht="57" x14ac:dyDescent="0.25">
      <c r="A200" s="43" t="s">
        <v>448</v>
      </c>
      <c r="B200" s="22" t="s">
        <v>36</v>
      </c>
      <c r="C200" s="31"/>
      <c r="D200" s="58"/>
      <c r="E200" s="72" t="s">
        <v>452</v>
      </c>
      <c r="F200" s="50"/>
      <c r="G200" s="101" t="s">
        <v>629</v>
      </c>
      <c r="H200" s="101" t="s">
        <v>900</v>
      </c>
      <c r="I200" s="29" t="s">
        <v>31</v>
      </c>
      <c r="J200" s="28">
        <v>3</v>
      </c>
      <c r="K200" s="28" t="s">
        <v>940</v>
      </c>
      <c r="L200" s="38"/>
      <c r="M200" s="27" t="s">
        <v>1161</v>
      </c>
      <c r="N200" s="27" t="s">
        <v>1162</v>
      </c>
      <c r="O200" s="22" t="s">
        <v>492</v>
      </c>
      <c r="P200" s="22"/>
      <c r="Q200" s="22" t="s">
        <v>1281</v>
      </c>
      <c r="R200" s="27"/>
    </row>
    <row r="201" spans="1:18" ht="42.75" x14ac:dyDescent="0.25">
      <c r="A201" s="35" t="s">
        <v>240</v>
      </c>
      <c r="B201" s="22" t="s">
        <v>19</v>
      </c>
      <c r="C201" s="31"/>
      <c r="D201" s="48" t="s">
        <v>350</v>
      </c>
      <c r="E201" s="37"/>
      <c r="F201" s="33"/>
      <c r="G201" s="101" t="s">
        <v>629</v>
      </c>
      <c r="H201" s="101" t="s">
        <v>901</v>
      </c>
      <c r="I201" s="180"/>
      <c r="J201" s="118"/>
      <c r="K201" s="173"/>
      <c r="L201" s="118"/>
      <c r="M201" s="132" t="s">
        <v>1163</v>
      </c>
      <c r="N201" s="154" t="s">
        <v>523</v>
      </c>
      <c r="O201" s="156"/>
      <c r="P201" s="156"/>
      <c r="Q201" s="156"/>
      <c r="R201" s="118"/>
    </row>
    <row r="202" spans="1:18" ht="28.5" x14ac:dyDescent="0.25">
      <c r="A202" s="43" t="s">
        <v>241</v>
      </c>
      <c r="B202" s="22" t="s">
        <v>19</v>
      </c>
      <c r="C202" s="31"/>
      <c r="D202" s="49"/>
      <c r="E202" s="59" t="s">
        <v>242</v>
      </c>
      <c r="F202" s="60"/>
      <c r="G202" s="101" t="s">
        <v>629</v>
      </c>
      <c r="H202" s="101" t="s">
        <v>902</v>
      </c>
      <c r="I202" s="29" t="s">
        <v>267</v>
      </c>
      <c r="J202" s="28">
        <v>19.600000000000001</v>
      </c>
      <c r="K202" s="25"/>
      <c r="L202" s="55"/>
      <c r="M202" s="27" t="s">
        <v>1164</v>
      </c>
      <c r="N202" s="27" t="s">
        <v>1165</v>
      </c>
      <c r="O202" s="22" t="s">
        <v>1260</v>
      </c>
      <c r="P202" s="22"/>
      <c r="Q202" s="22" t="s">
        <v>1269</v>
      </c>
      <c r="R202" s="34"/>
    </row>
    <row r="203" spans="1:18" ht="42.75" x14ac:dyDescent="0.25">
      <c r="A203" s="43" t="s">
        <v>243</v>
      </c>
      <c r="B203" s="22" t="s">
        <v>36</v>
      </c>
      <c r="C203" s="31"/>
      <c r="D203" s="58"/>
      <c r="E203" s="59" t="s">
        <v>244</v>
      </c>
      <c r="F203" s="60"/>
      <c r="G203" s="101" t="s">
        <v>629</v>
      </c>
      <c r="H203" s="101" t="s">
        <v>903</v>
      </c>
      <c r="I203" s="29" t="s">
        <v>267</v>
      </c>
      <c r="J203" s="28">
        <v>19.600000000000001</v>
      </c>
      <c r="K203" s="25"/>
      <c r="L203" s="55"/>
      <c r="M203" s="27" t="s">
        <v>1166</v>
      </c>
      <c r="N203" s="27" t="s">
        <v>1167</v>
      </c>
      <c r="O203" s="22" t="s">
        <v>491</v>
      </c>
      <c r="P203" s="22"/>
      <c r="Q203" s="22"/>
      <c r="R203" s="34"/>
    </row>
    <row r="204" spans="1:18" ht="57" x14ac:dyDescent="0.25">
      <c r="A204" s="43" t="s">
        <v>245</v>
      </c>
      <c r="B204" s="22" t="s">
        <v>36</v>
      </c>
      <c r="C204" s="31"/>
      <c r="D204" s="58"/>
      <c r="E204" s="59" t="s">
        <v>246</v>
      </c>
      <c r="F204" s="60"/>
      <c r="G204" s="101" t="s">
        <v>629</v>
      </c>
      <c r="H204" s="101" t="s">
        <v>904</v>
      </c>
      <c r="I204" s="29" t="s">
        <v>267</v>
      </c>
      <c r="J204" s="28">
        <v>19.600000000000001</v>
      </c>
      <c r="K204" s="25"/>
      <c r="L204" s="174"/>
      <c r="M204" s="27" t="s">
        <v>1168</v>
      </c>
      <c r="N204" s="158" t="s">
        <v>523</v>
      </c>
      <c r="O204" s="22" t="s">
        <v>1307</v>
      </c>
      <c r="P204" s="22"/>
      <c r="Q204" s="22" t="s">
        <v>836</v>
      </c>
      <c r="R204" s="34"/>
    </row>
    <row r="205" spans="1:18" ht="28.5" x14ac:dyDescent="0.25">
      <c r="A205" s="43" t="s">
        <v>453</v>
      </c>
      <c r="B205" s="22" t="s">
        <v>36</v>
      </c>
      <c r="C205" s="31"/>
      <c r="D205" s="58"/>
      <c r="E205" s="72" t="s">
        <v>455</v>
      </c>
      <c r="F205" s="60"/>
      <c r="G205" s="101" t="s">
        <v>629</v>
      </c>
      <c r="H205" s="101" t="s">
        <v>905</v>
      </c>
      <c r="I205" s="29" t="s">
        <v>266</v>
      </c>
      <c r="J205" s="28">
        <v>19.600000000000001</v>
      </c>
      <c r="K205" s="25"/>
      <c r="L205" s="174"/>
      <c r="M205" s="27" t="s">
        <v>1169</v>
      </c>
      <c r="N205" s="158" t="s">
        <v>523</v>
      </c>
      <c r="O205" s="22" t="s">
        <v>1296</v>
      </c>
      <c r="P205" s="22"/>
      <c r="Q205" s="22"/>
      <c r="R205" s="34"/>
    </row>
    <row r="206" spans="1:18" ht="99.75" x14ac:dyDescent="0.25">
      <c r="A206" s="43" t="s">
        <v>454</v>
      </c>
      <c r="B206" s="22" t="s">
        <v>36</v>
      </c>
      <c r="C206" s="31"/>
      <c r="D206" s="58"/>
      <c r="E206" s="59" t="s">
        <v>456</v>
      </c>
      <c r="F206" s="60"/>
      <c r="G206" s="101" t="s">
        <v>629</v>
      </c>
      <c r="H206" s="101" t="s">
        <v>906</v>
      </c>
      <c r="I206" s="29" t="s">
        <v>31</v>
      </c>
      <c r="J206" s="28">
        <v>3</v>
      </c>
      <c r="K206" s="28" t="s">
        <v>943</v>
      </c>
      <c r="L206" s="129"/>
      <c r="M206" s="27" t="s">
        <v>1170</v>
      </c>
      <c r="N206" s="27" t="s">
        <v>1171</v>
      </c>
      <c r="O206" s="22" t="s">
        <v>1296</v>
      </c>
      <c r="P206" s="22"/>
      <c r="Q206" s="22"/>
      <c r="R206" s="27"/>
    </row>
    <row r="207" spans="1:18" ht="42.75" x14ac:dyDescent="0.25">
      <c r="A207" s="35" t="s">
        <v>247</v>
      </c>
      <c r="B207" s="22" t="s">
        <v>19</v>
      </c>
      <c r="C207" s="31"/>
      <c r="D207" s="48" t="s">
        <v>351</v>
      </c>
      <c r="E207" s="61"/>
      <c r="F207" s="62"/>
      <c r="G207" s="101" t="s">
        <v>629</v>
      </c>
      <c r="H207" s="101" t="s">
        <v>907</v>
      </c>
      <c r="I207" s="180"/>
      <c r="J207" s="118"/>
      <c r="K207" s="173"/>
      <c r="L207" s="118"/>
      <c r="M207" s="132" t="s">
        <v>1172</v>
      </c>
      <c r="N207" s="154" t="s">
        <v>523</v>
      </c>
      <c r="O207" s="156"/>
      <c r="P207" s="156"/>
      <c r="Q207" s="156"/>
      <c r="R207" s="118"/>
    </row>
    <row r="208" spans="1:18" ht="142.5" x14ac:dyDescent="0.25">
      <c r="A208" s="43" t="s">
        <v>248</v>
      </c>
      <c r="B208" s="22" t="s">
        <v>19</v>
      </c>
      <c r="C208" s="31"/>
      <c r="D208" s="49"/>
      <c r="E208" s="50" t="s">
        <v>249</v>
      </c>
      <c r="F208" s="50"/>
      <c r="G208" s="101" t="s">
        <v>629</v>
      </c>
      <c r="H208" s="101" t="s">
        <v>908</v>
      </c>
      <c r="I208" s="29" t="s">
        <v>31</v>
      </c>
      <c r="J208" s="28"/>
      <c r="K208" s="94" t="s">
        <v>478</v>
      </c>
      <c r="L208" s="55"/>
      <c r="M208" s="27" t="s">
        <v>250</v>
      </c>
      <c r="N208" s="27" t="s">
        <v>1093</v>
      </c>
      <c r="O208" s="22" t="s">
        <v>1253</v>
      </c>
      <c r="P208" s="22"/>
      <c r="Q208" s="22" t="s">
        <v>858</v>
      </c>
      <c r="R208" s="27"/>
    </row>
    <row r="209" spans="1:18" ht="57" x14ac:dyDescent="0.25">
      <c r="A209" s="43" t="s">
        <v>251</v>
      </c>
      <c r="B209" s="22" t="s">
        <v>36</v>
      </c>
      <c r="C209" s="31"/>
      <c r="D209" s="74"/>
      <c r="E209" s="50" t="s">
        <v>252</v>
      </c>
      <c r="F209" s="50"/>
      <c r="G209" s="101" t="s">
        <v>629</v>
      </c>
      <c r="H209" s="101" t="s">
        <v>909</v>
      </c>
      <c r="I209" s="29" t="s">
        <v>213</v>
      </c>
      <c r="J209" s="28"/>
      <c r="K209" s="25"/>
      <c r="L209" s="55"/>
      <c r="M209" s="27" t="s">
        <v>253</v>
      </c>
      <c r="N209" s="27" t="s">
        <v>1173</v>
      </c>
      <c r="O209" s="22" t="s">
        <v>1308</v>
      </c>
      <c r="P209" s="22"/>
      <c r="Q209" s="22"/>
      <c r="R209" s="27"/>
    </row>
    <row r="210" spans="1:18" ht="28.5" x14ac:dyDescent="0.25">
      <c r="A210" s="23" t="s">
        <v>254</v>
      </c>
      <c r="B210" s="22" t="s">
        <v>19</v>
      </c>
      <c r="C210" s="31"/>
      <c r="D210" s="48" t="s">
        <v>352</v>
      </c>
      <c r="E210" s="61"/>
      <c r="F210" s="62"/>
      <c r="G210" s="101" t="s">
        <v>629</v>
      </c>
      <c r="H210" s="101" t="s">
        <v>910</v>
      </c>
      <c r="I210" s="180"/>
      <c r="J210" s="118"/>
      <c r="K210" s="173"/>
      <c r="L210" s="118"/>
      <c r="M210" s="132" t="s">
        <v>1174</v>
      </c>
      <c r="N210" s="154" t="s">
        <v>523</v>
      </c>
      <c r="O210" s="156"/>
      <c r="P210" s="156"/>
      <c r="Q210" s="156"/>
      <c r="R210" s="118"/>
    </row>
    <row r="211" spans="1:18" ht="28.5" x14ac:dyDescent="0.25">
      <c r="A211" s="43" t="s">
        <v>255</v>
      </c>
      <c r="B211" s="22" t="s">
        <v>19</v>
      </c>
      <c r="C211" s="31"/>
      <c r="D211" s="49"/>
      <c r="E211" s="51" t="s">
        <v>256</v>
      </c>
      <c r="F211" s="50"/>
      <c r="G211" s="101" t="s">
        <v>629</v>
      </c>
      <c r="H211" s="101" t="s">
        <v>911</v>
      </c>
      <c r="I211" s="29" t="s">
        <v>22</v>
      </c>
      <c r="J211" s="28">
        <v>40</v>
      </c>
      <c r="K211" s="25"/>
      <c r="L211" s="174"/>
      <c r="M211" s="158" t="s">
        <v>1175</v>
      </c>
      <c r="N211" s="158" t="s">
        <v>523</v>
      </c>
      <c r="O211" s="22" t="s">
        <v>495</v>
      </c>
      <c r="P211" s="22"/>
      <c r="Q211" s="22" t="s">
        <v>835</v>
      </c>
      <c r="R211" s="34"/>
    </row>
    <row r="212" spans="1:18" ht="28.5" x14ac:dyDescent="0.25">
      <c r="A212" s="43" t="s">
        <v>457</v>
      </c>
      <c r="B212" s="22" t="s">
        <v>36</v>
      </c>
      <c r="C212" s="31"/>
      <c r="D212" s="49"/>
      <c r="E212" s="51" t="s">
        <v>463</v>
      </c>
      <c r="F212" s="50"/>
      <c r="G212" s="101" t="s">
        <v>629</v>
      </c>
      <c r="H212" s="101" t="s">
        <v>912</v>
      </c>
      <c r="I212" s="29" t="s">
        <v>22</v>
      </c>
      <c r="J212" s="47">
        <v>1024</v>
      </c>
      <c r="K212" s="25"/>
      <c r="L212" s="55"/>
      <c r="M212" s="27" t="s">
        <v>1176</v>
      </c>
      <c r="N212" s="27" t="s">
        <v>1177</v>
      </c>
      <c r="O212" s="22" t="s">
        <v>485</v>
      </c>
      <c r="P212" s="22"/>
      <c r="Q212" s="22"/>
      <c r="R212" s="27"/>
    </row>
    <row r="213" spans="1:18" ht="28.5" x14ac:dyDescent="0.25">
      <c r="A213" s="43" t="s">
        <v>458</v>
      </c>
      <c r="B213" s="22" t="s">
        <v>36</v>
      </c>
      <c r="C213" s="31"/>
      <c r="D213" s="49"/>
      <c r="E213" s="51" t="s">
        <v>464</v>
      </c>
      <c r="F213" s="50"/>
      <c r="G213" s="101" t="s">
        <v>629</v>
      </c>
      <c r="H213" s="101" t="s">
        <v>913</v>
      </c>
      <c r="I213" s="29" t="s">
        <v>63</v>
      </c>
      <c r="J213" s="47"/>
      <c r="K213" s="25"/>
      <c r="L213" s="55"/>
      <c r="M213" s="27" t="s">
        <v>1178</v>
      </c>
      <c r="N213" s="27" t="s">
        <v>523</v>
      </c>
      <c r="O213" s="22"/>
      <c r="P213" s="22"/>
      <c r="Q213" s="22"/>
      <c r="R213" s="27"/>
    </row>
    <row r="214" spans="1:18" ht="28.5" x14ac:dyDescent="0.25">
      <c r="A214" s="43" t="s">
        <v>459</v>
      </c>
      <c r="B214" s="22" t="s">
        <v>36</v>
      </c>
      <c r="C214" s="31"/>
      <c r="D214" s="49"/>
      <c r="E214" s="51" t="s">
        <v>465</v>
      </c>
      <c r="F214" s="50"/>
      <c r="G214" s="101" t="s">
        <v>629</v>
      </c>
      <c r="H214" s="101" t="s">
        <v>914</v>
      </c>
      <c r="I214" s="29" t="s">
        <v>63</v>
      </c>
      <c r="J214" s="47"/>
      <c r="K214" s="25"/>
      <c r="L214" s="55"/>
      <c r="M214" s="27" t="s">
        <v>1179</v>
      </c>
      <c r="N214" s="27" t="s">
        <v>523</v>
      </c>
      <c r="O214" s="22"/>
      <c r="P214" s="22"/>
      <c r="Q214" s="22"/>
      <c r="R214" s="27"/>
    </row>
    <row r="215" spans="1:18" ht="42.75" x14ac:dyDescent="0.25">
      <c r="A215" s="43" t="s">
        <v>460</v>
      </c>
      <c r="B215" s="22" t="s">
        <v>36</v>
      </c>
      <c r="C215" s="31"/>
      <c r="D215" s="49"/>
      <c r="E215" s="51" t="s">
        <v>466</v>
      </c>
      <c r="F215" s="50"/>
      <c r="G215" s="101" t="s">
        <v>629</v>
      </c>
      <c r="H215" s="101" t="s">
        <v>915</v>
      </c>
      <c r="I215" s="29" t="s">
        <v>63</v>
      </c>
      <c r="J215" s="47">
        <v>40</v>
      </c>
      <c r="K215" s="25"/>
      <c r="L215" s="55"/>
      <c r="M215" s="27" t="s">
        <v>470</v>
      </c>
      <c r="N215" s="27" t="s">
        <v>523</v>
      </c>
      <c r="O215" s="22" t="s">
        <v>1255</v>
      </c>
      <c r="P215" s="22"/>
      <c r="Q215" s="22" t="s">
        <v>855</v>
      </c>
      <c r="R215" s="27"/>
    </row>
    <row r="216" spans="1:18" ht="57" x14ac:dyDescent="0.25">
      <c r="A216" s="43" t="s">
        <v>1209</v>
      </c>
      <c r="B216" s="22" t="s">
        <v>19</v>
      </c>
      <c r="C216" s="31"/>
      <c r="D216" s="49"/>
      <c r="E216" s="51" t="s">
        <v>422</v>
      </c>
      <c r="F216" s="50"/>
      <c r="G216" s="101" t="s">
        <v>629</v>
      </c>
      <c r="H216" s="101" t="s">
        <v>916</v>
      </c>
      <c r="I216" s="29" t="s">
        <v>63</v>
      </c>
      <c r="J216" s="47"/>
      <c r="K216" s="28" t="s">
        <v>264</v>
      </c>
      <c r="L216" s="55"/>
      <c r="M216" s="27" t="s">
        <v>1180</v>
      </c>
      <c r="N216" s="27" t="s">
        <v>995</v>
      </c>
      <c r="O216" s="22"/>
      <c r="P216" s="22"/>
      <c r="Q216" s="22"/>
      <c r="R216" s="27"/>
    </row>
    <row r="217" spans="1:18" ht="57" x14ac:dyDescent="0.25">
      <c r="A217" s="43" t="s">
        <v>461</v>
      </c>
      <c r="B217" s="22" t="s">
        <v>42</v>
      </c>
      <c r="C217" s="31"/>
      <c r="D217" s="49"/>
      <c r="E217" s="51" t="s">
        <v>467</v>
      </c>
      <c r="F217" s="50"/>
      <c r="G217" s="101" t="s">
        <v>629</v>
      </c>
      <c r="H217" s="101" t="s">
        <v>917</v>
      </c>
      <c r="I217" s="29" t="s">
        <v>63</v>
      </c>
      <c r="J217" s="47"/>
      <c r="K217" s="25"/>
      <c r="L217" s="55"/>
      <c r="M217" s="27" t="s">
        <v>471</v>
      </c>
      <c r="N217" s="27" t="s">
        <v>1181</v>
      </c>
      <c r="O217" s="22"/>
      <c r="P217" s="22"/>
      <c r="Q217" s="22" t="s">
        <v>856</v>
      </c>
      <c r="R217" s="27"/>
    </row>
    <row r="218" spans="1:18" ht="57" x14ac:dyDescent="0.25">
      <c r="A218" s="43" t="s">
        <v>1210</v>
      </c>
      <c r="B218" s="22" t="s">
        <v>19</v>
      </c>
      <c r="C218" s="31"/>
      <c r="D218" s="49"/>
      <c r="E218" s="51" t="s">
        <v>422</v>
      </c>
      <c r="F218" s="50"/>
      <c r="G218" s="101" t="s">
        <v>629</v>
      </c>
      <c r="H218" s="101" t="s">
        <v>930</v>
      </c>
      <c r="I218" s="29" t="s">
        <v>63</v>
      </c>
      <c r="J218" s="47"/>
      <c r="K218" s="28" t="s">
        <v>263</v>
      </c>
      <c r="L218" s="38"/>
      <c r="M218" s="27" t="s">
        <v>1182</v>
      </c>
      <c r="N218" s="27" t="s">
        <v>1183</v>
      </c>
      <c r="O218" s="22"/>
      <c r="P218" s="22"/>
      <c r="Q218" s="22"/>
      <c r="R218" s="27"/>
    </row>
    <row r="219" spans="1:18" ht="57" x14ac:dyDescent="0.25">
      <c r="A219" s="43" t="s">
        <v>1211</v>
      </c>
      <c r="B219" s="22" t="s">
        <v>36</v>
      </c>
      <c r="C219" s="31"/>
      <c r="D219" s="49"/>
      <c r="E219" s="51" t="s">
        <v>468</v>
      </c>
      <c r="F219" s="50"/>
      <c r="G219" s="101" t="s">
        <v>629</v>
      </c>
      <c r="H219" s="101" t="s">
        <v>931</v>
      </c>
      <c r="I219" s="29" t="s">
        <v>63</v>
      </c>
      <c r="J219" s="47"/>
      <c r="K219" s="25"/>
      <c r="L219" s="55"/>
      <c r="M219" s="27" t="s">
        <v>1184</v>
      </c>
      <c r="N219" s="27" t="s">
        <v>523</v>
      </c>
      <c r="O219" s="22"/>
      <c r="P219" s="22"/>
      <c r="Q219" s="22"/>
      <c r="R219" s="27"/>
    </row>
    <row r="220" spans="1:18" ht="71.25" x14ac:dyDescent="0.25">
      <c r="A220" s="43" t="s">
        <v>462</v>
      </c>
      <c r="B220" s="22" t="s">
        <v>36</v>
      </c>
      <c r="C220" s="31"/>
      <c r="D220" s="49"/>
      <c r="E220" s="51" t="s">
        <v>469</v>
      </c>
      <c r="F220" s="50"/>
      <c r="G220" s="101" t="s">
        <v>629</v>
      </c>
      <c r="H220" s="101" t="s">
        <v>918</v>
      </c>
      <c r="I220" s="22" t="s">
        <v>31</v>
      </c>
      <c r="J220" s="28">
        <v>3</v>
      </c>
      <c r="K220" s="28" t="s">
        <v>261</v>
      </c>
      <c r="L220" s="55"/>
      <c r="M220" s="27" t="s">
        <v>1185</v>
      </c>
      <c r="N220" s="27" t="s">
        <v>1010</v>
      </c>
      <c r="O220" s="22" t="s">
        <v>1291</v>
      </c>
      <c r="P220" s="22"/>
      <c r="Q220" s="22"/>
      <c r="R220" s="27"/>
    </row>
    <row r="221" spans="1:18" ht="28.5" x14ac:dyDescent="0.25">
      <c r="A221" s="43" t="s">
        <v>472</v>
      </c>
      <c r="B221" s="22" t="s">
        <v>42</v>
      </c>
      <c r="C221" s="31"/>
      <c r="D221" s="49"/>
      <c r="E221" s="89" t="s">
        <v>473</v>
      </c>
      <c r="F221" s="50"/>
      <c r="G221" s="101" t="s">
        <v>629</v>
      </c>
      <c r="H221" s="101" t="s">
        <v>919</v>
      </c>
      <c r="I221" s="180"/>
      <c r="J221" s="118"/>
      <c r="K221" s="173"/>
      <c r="L221" s="118"/>
      <c r="M221" s="132" t="s">
        <v>951</v>
      </c>
      <c r="N221" s="154" t="s">
        <v>523</v>
      </c>
      <c r="O221" s="156"/>
      <c r="P221" s="156"/>
      <c r="Q221" s="156"/>
      <c r="R221" s="118"/>
    </row>
    <row r="222" spans="1:18" ht="42.75" x14ac:dyDescent="0.25">
      <c r="A222" s="113" t="s">
        <v>474</v>
      </c>
      <c r="B222" s="22" t="s">
        <v>19</v>
      </c>
      <c r="C222" s="31"/>
      <c r="D222" s="49"/>
      <c r="E222" s="91"/>
      <c r="F222" s="63" t="s">
        <v>475</v>
      </c>
      <c r="G222" s="101" t="s">
        <v>629</v>
      </c>
      <c r="H222" s="101" t="s">
        <v>920</v>
      </c>
      <c r="I222" s="29" t="s">
        <v>22</v>
      </c>
      <c r="J222" s="47">
        <v>100</v>
      </c>
      <c r="K222" s="25"/>
      <c r="L222" s="55"/>
      <c r="M222" s="27" t="s">
        <v>949</v>
      </c>
      <c r="N222" s="27" t="s">
        <v>1186</v>
      </c>
      <c r="O222" s="22"/>
      <c r="P222" s="22"/>
      <c r="Q222" s="22" t="s">
        <v>850</v>
      </c>
      <c r="R222" s="27"/>
    </row>
    <row r="223" spans="1:18" ht="42.75" x14ac:dyDescent="0.25">
      <c r="A223" s="113" t="s">
        <v>477</v>
      </c>
      <c r="B223" s="22" t="s">
        <v>19</v>
      </c>
      <c r="C223" s="39"/>
      <c r="D223" s="74"/>
      <c r="E223" s="90"/>
      <c r="F223" s="63" t="s">
        <v>476</v>
      </c>
      <c r="G223" s="101" t="s">
        <v>629</v>
      </c>
      <c r="H223" s="101" t="s">
        <v>921</v>
      </c>
      <c r="I223" s="29" t="s">
        <v>22</v>
      </c>
      <c r="J223" s="28">
        <v>100</v>
      </c>
      <c r="K223" s="25"/>
      <c r="L223" s="55"/>
      <c r="M223" s="27" t="s">
        <v>950</v>
      </c>
      <c r="N223" s="27" t="s">
        <v>1187</v>
      </c>
      <c r="O223" s="22"/>
      <c r="P223" s="22"/>
      <c r="Q223" s="22" t="s">
        <v>850</v>
      </c>
      <c r="R223" s="34"/>
    </row>
  </sheetData>
  <autoFilter ref="A4:R223"/>
  <mergeCells count="2">
    <mergeCell ref="G4:H4"/>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topLeftCell="L1" workbookViewId="0">
      <pane ySplit="4" topLeftCell="A23" activePane="bottomLeft" state="frozen"/>
      <selection activeCell="G50" sqref="G50"/>
      <selection pane="bottomLeft" activeCell="A24" sqref="A24:XFD24"/>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6.5703125"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5.28515625" style="140" customWidth="1"/>
    <col min="16" max="16" width="18.85546875" style="109" customWidth="1"/>
    <col min="17" max="18" width="16" style="109" customWidth="1"/>
    <col min="19" max="19" width="45.42578125" style="10" customWidth="1"/>
    <col min="20" max="16384" width="9.140625" style="93"/>
  </cols>
  <sheetData>
    <row r="1" spans="1:19" s="92" customFormat="1" x14ac:dyDescent="0.25">
      <c r="A1" s="64"/>
      <c r="B1" s="70" t="s">
        <v>265</v>
      </c>
      <c r="C1" s="112"/>
      <c r="D1" s="13"/>
      <c r="E1" s="13"/>
      <c r="F1" s="13"/>
      <c r="G1" s="102"/>
      <c r="H1" s="102"/>
      <c r="I1" s="102"/>
      <c r="J1" s="65"/>
      <c r="K1" s="14"/>
      <c r="L1" s="14"/>
      <c r="M1" s="14"/>
      <c r="N1" s="14"/>
      <c r="O1" s="134"/>
      <c r="P1" s="108"/>
      <c r="Q1" s="108"/>
      <c r="R1" s="108"/>
      <c r="S1" s="14"/>
    </row>
    <row r="2" spans="1:19" s="92" customFormat="1" x14ac:dyDescent="0.25">
      <c r="A2" s="15"/>
      <c r="B2" s="15"/>
      <c r="C2" s="11"/>
      <c r="D2" s="13"/>
      <c r="E2" s="13"/>
      <c r="F2" s="11"/>
      <c r="G2" s="102"/>
      <c r="H2" s="102"/>
      <c r="I2" s="102"/>
      <c r="J2" s="12"/>
      <c r="K2" s="16"/>
      <c r="L2" s="14"/>
      <c r="M2" s="14"/>
      <c r="N2" s="14"/>
      <c r="O2" s="134"/>
      <c r="P2" s="133"/>
      <c r="Q2" s="108"/>
      <c r="R2" s="108"/>
      <c r="S2" s="14"/>
    </row>
    <row r="3" spans="1:19" s="92" customFormat="1" x14ac:dyDescent="0.25">
      <c r="A3" s="12"/>
      <c r="B3" s="12"/>
      <c r="C3" s="11"/>
      <c r="D3" s="13"/>
      <c r="E3" s="13"/>
      <c r="F3" s="13"/>
      <c r="G3" s="102"/>
      <c r="H3" s="102"/>
      <c r="I3" s="102"/>
      <c r="J3" s="65"/>
      <c r="K3" s="16"/>
      <c r="L3" s="14"/>
      <c r="M3" s="14"/>
      <c r="N3" s="14"/>
      <c r="O3" s="134"/>
      <c r="P3" s="108"/>
      <c r="Q3" s="108"/>
      <c r="R3" s="108"/>
      <c r="S3" s="14"/>
    </row>
    <row r="4" spans="1:19" ht="42.75" x14ac:dyDescent="0.25">
      <c r="A4" s="69" t="s">
        <v>9</v>
      </c>
      <c r="B4" s="69" t="s">
        <v>8</v>
      </c>
      <c r="C4" s="209" t="s">
        <v>10</v>
      </c>
      <c r="D4" s="211"/>
      <c r="E4" s="211"/>
      <c r="F4" s="210"/>
      <c r="G4" s="209" t="s">
        <v>506</v>
      </c>
      <c r="H4" s="210"/>
      <c r="I4" s="69" t="s">
        <v>11</v>
      </c>
      <c r="J4" s="69" t="s">
        <v>12</v>
      </c>
      <c r="K4" s="69" t="s">
        <v>13</v>
      </c>
      <c r="L4" s="69" t="s">
        <v>14</v>
      </c>
      <c r="M4" s="69" t="s">
        <v>952</v>
      </c>
      <c r="N4" s="69" t="s">
        <v>953</v>
      </c>
      <c r="O4" s="135" t="s">
        <v>944</v>
      </c>
      <c r="P4" s="69" t="s">
        <v>481</v>
      </c>
      <c r="Q4" s="69" t="s">
        <v>480</v>
      </c>
      <c r="R4" s="69" t="s">
        <v>1268</v>
      </c>
      <c r="S4" s="69" t="s">
        <v>499</v>
      </c>
    </row>
    <row r="5" spans="1:19" x14ac:dyDescent="0.25">
      <c r="A5" s="18"/>
      <c r="B5" s="18"/>
      <c r="C5" s="18" t="s">
        <v>15</v>
      </c>
      <c r="D5" s="18" t="s">
        <v>16</v>
      </c>
      <c r="E5" s="110" t="s">
        <v>17</v>
      </c>
      <c r="F5" s="18" t="s">
        <v>18</v>
      </c>
      <c r="G5" s="17" t="s">
        <v>638</v>
      </c>
      <c r="H5" s="18" t="s">
        <v>639</v>
      </c>
      <c r="I5" s="179"/>
      <c r="J5" s="66"/>
      <c r="K5" s="19"/>
      <c r="L5" s="20"/>
      <c r="M5" s="21"/>
      <c r="N5" s="21"/>
      <c r="O5" s="136"/>
      <c r="P5" s="104"/>
      <c r="Q5" s="104"/>
      <c r="R5" s="104"/>
      <c r="S5" s="21"/>
    </row>
    <row r="6" spans="1:19" ht="57" x14ac:dyDescent="0.25">
      <c r="A6" s="23" t="s">
        <v>20</v>
      </c>
      <c r="B6" s="22" t="str">
        <f xml:space="preserve"> IF(VLOOKUP($A6,'B2B - Flux 2 - UBL'!$A6:$R264,2,FALSE)=0,"",VLOOKUP($A6,'B2B - Flux 2 - UBL'!$A6:$R264,2,FALSE))</f>
        <v>1.1</v>
      </c>
      <c r="C6" s="24" t="str">
        <f xml:space="preserve"> IF(VLOOKUP($A6,'B2B - Flux 2 - UBL'!$A6:$R264,2,FALSE)=0,"",VLOOKUP($A6,'B2B - Flux 2 - UBL'!$A6:$R264,3,FALSE))</f>
        <v>Numéro de facture</v>
      </c>
      <c r="D6" s="182"/>
      <c r="E6" s="24"/>
      <c r="F6" s="24"/>
      <c r="G6" s="101" t="str">
        <f>IF(VLOOKUP($A6,'B2B - Flux 2 - UBL'!$A6:$R264,7,FALSE)=0,"",VLOOKUP($A6,'B2B - Flux 2 - UBL'!$A6:$R264,7,FALSE))</f>
        <v>/Invoice
/CreditNote</v>
      </c>
      <c r="H6" s="95" t="str">
        <f>IF(VLOOKUP($A6,'B2B - Flux 2 - UBL'!$A6:$R264,8,FALSE)=0,"",VLOOKUP($A6,'B2B - Flux 2 - UBL'!$A6:$R264,8,FALSE))</f>
        <v>/cbc:ID</v>
      </c>
      <c r="I6" s="29" t="str">
        <f>IF(VLOOKUP($A6,'B2B - Flux 2 - UBL'!$A6:$R264,9,FALSE)=0,"",VLOOKUP($A6,'B2B - Flux 2 - UBL'!$A6:$R264,9,FALSE))</f>
        <v>IDENTIFIANT</v>
      </c>
      <c r="J6" s="28">
        <f>IF(VLOOKUP($A6,'B2B - Flux 2 - UBL'!$A6:$R264,10,FALSE)=0,"",VLOOKUP($A6,'B2B - Flux 2 - UBL'!$A6:$R264,10,FALSE))</f>
        <v>20</v>
      </c>
      <c r="K6" s="25" t="str">
        <f>IF(VLOOKUP($A6,'B2B - Flux 2 - UBL'!$A6:$R264,11,FALSE)=0,"",VLOOKUP($A6,'B2B - Flux 2 - UBL'!$A6:$R264,11,FALSE))</f>
        <v/>
      </c>
      <c r="L6" s="26" t="str">
        <f>IF(VLOOKUP($A6,'B2B - Flux 2 - UBL'!$A6:$R264,12,FALSE)=0,"",VLOOKUP($A6,'B2B - Flux 2 - UBL'!$A6:$R264,12,FALSE))</f>
        <v/>
      </c>
      <c r="M6" s="27" t="str">
        <f>IF(VLOOKUP($A6,'B2B - Flux 2 - UBL'!$A6:$R264,13,FALSE)=0,"",VLOOKUP($A6,'B2B - Flux 2 - UBL'!$A6:$R264,13,FALSE))</f>
        <v>Identification unique de la Facture.</v>
      </c>
      <c r="N6" s="27" t="str">
        <f>IF(VLOOKUP($A6,'B2B - Flux 2 - UBL'!$A6:$R264,14,FALSE)=0,"",VLOOKUP($A6,'B2B - Flux 2 - UBL'!$A6:$R264,14,FALSE))</f>
        <v>Numéro séquentiel requis à l'Article 226(2) de la Directive 2006/112/CE [2], pour identifier la Facture de façon unique. Il peut être basé sur une ou plusieurs séries, qui peuvent comporter des caractères alphanumériques.</v>
      </c>
      <c r="O6" s="137" t="s">
        <v>945</v>
      </c>
      <c r="P6" s="22" t="str">
        <f>IF(VLOOKUP($A6,'B2B - Flux 2 - UBL'!$A6:$R264,15,FALSE)=0,"",VLOOKUP($A6,'B2B - Flux 2 - UBL'!$A6:$R264,15,FALSE))</f>
        <v>G1.05
G1.06
G1.42</v>
      </c>
      <c r="Q6" s="22" t="str">
        <f>IF(VLOOKUP($A6,'B2B - Flux 2 - UBL'!$A6:$R264,16,FALSE)=0,"",VLOOKUP($A6,'B2B - Flux 2 - UBL'!$A6:$R264,16,FALSE))</f>
        <v/>
      </c>
      <c r="R6" s="22" t="str">
        <f>IF(VLOOKUP($A6,'B2B - Flux 2 - UBL'!$A6:$R264,17,FALSE)=0,"",VLOOKUP($A6,'B2B - Flux 2 - UBL'!$A6:$R264,17,FALSE))</f>
        <v>BR-2</v>
      </c>
      <c r="S6" s="27" t="str">
        <f>IF(VLOOKUP($A6,'B2B - Flux 2 - UBL'!$A6:$R264,5,FALSE)=0,"",VLOOKUP($A6,'B2B - Flux 2 - UBL'!$A6:$R264,5,FALSE))</f>
        <v/>
      </c>
    </row>
    <row r="7" spans="1:19" ht="42.75" x14ac:dyDescent="0.25">
      <c r="A7" s="23" t="s">
        <v>24</v>
      </c>
      <c r="B7" s="22" t="str">
        <f xml:space="preserve"> IF(VLOOKUP($A7,'B2B - Flux 2 - UBL'!$A7:$R265,2,FALSE)=0,"",VLOOKUP($A7,'B2B - Flux 2 - UBL'!$A7:$R265,2,FALSE))</f>
        <v>1.1</v>
      </c>
      <c r="C7" s="24" t="str">
        <f xml:space="preserve"> IF(VLOOKUP($A7,'B2B - Flux 2 - UBL'!$A7:$R265,2,FALSE)=0,"",VLOOKUP($A7,'B2B - Flux 2 - UBL'!$A7:$R265,3,FALSE))</f>
        <v>Date d'émission facture initiale / facture rectificative</v>
      </c>
      <c r="D7" s="24"/>
      <c r="E7" s="24"/>
      <c r="F7" s="24"/>
      <c r="G7" s="101" t="str">
        <f>IF(VLOOKUP($A7,'B2B - Flux 2 - UBL'!$A7:$R265,7,FALSE)=0,"",VLOOKUP($A7,'B2B - Flux 2 - UBL'!$A7:$R265,7,FALSE))</f>
        <v>/Invoice
/CreditNote</v>
      </c>
      <c r="H7" s="95" t="str">
        <f>IF(VLOOKUP($A7,'B2B - Flux 2 - UBL'!$A7:$R265,8,FALSE)=0,"",VLOOKUP($A7,'B2B - Flux 2 - UBL'!$A7:$R265,8,FALSE))</f>
        <v>/cbc:IssueDate</v>
      </c>
      <c r="I7" s="29" t="str">
        <f>IF(VLOOKUP($A7,'B2B - Flux 2 - UBL'!$A7:$R265,9,FALSE)=0,"",VLOOKUP($A7,'B2B - Flux 2 - UBL'!$A7:$R265,9,FALSE))</f>
        <v>DATE</v>
      </c>
      <c r="J7" s="28" t="str">
        <f>IF(VLOOKUP($A7,'B2B - Flux 2 - UBL'!$A7:$R265,10,FALSE)=0,"",VLOOKUP($A7,'B2B - Flux 2 - UBL'!$A7:$R265,10,FALSE))</f>
        <v>ISO</v>
      </c>
      <c r="K7" s="28" t="str">
        <f>IF(VLOOKUP($A7,'B2B - Flux 2 - UBL'!$A7:$R265,11,FALSE)=0,"",VLOOKUP($A7,'B2B - Flux 2 - UBL'!$A7:$R265,11,FALSE))</f>
        <v>AAAA-MM-JJ</v>
      </c>
      <c r="L7" s="55" t="str">
        <f>IF(VLOOKUP($A7,'B2B - Flux 2 - UBL'!$A7:$R265,12,FALSE)=0,"",VLOOKUP($A7,'B2B - Flux 2 - UBL'!$A7:$R265,12,FALSE))</f>
        <v/>
      </c>
      <c r="M7" s="27" t="str">
        <f>IF(VLOOKUP($A7,'B2B - Flux 2 - UBL'!$A7:$R265,13,FALSE)=0,"",VLOOKUP($A7,'B2B - Flux 2 - UBL'!$A7:$R265,13,FALSE))</f>
        <v>Date à laquelle la Facture a été émise.</v>
      </c>
      <c r="N7" s="27" t="str">
        <f>IF(VLOOKUP($A7,'B2B - Flux 2 - UBL'!$A7:$R265,14,FALSE)=0,"",VLOOKUP($A7,'B2B - Flux 2 - UBL'!$A7:$R265,14,FALSE))</f>
        <v/>
      </c>
      <c r="O7" s="137" t="s">
        <v>945</v>
      </c>
      <c r="P7" s="22" t="str">
        <f>IF(VLOOKUP($A7,'B2B - Flux 2 - UBL'!$A7:$R265,15,FALSE)=0,"",VLOOKUP($A7,'B2B - Flux 2 - UBL'!$A7:$R265,15,FALSE))</f>
        <v>G1.07
G1.09
G1.36</v>
      </c>
      <c r="Q7" s="22" t="str">
        <f>IF(VLOOKUP($A7,'B2B - Flux 2 - UBL'!$A7:$R265,16,FALSE)=0,"",VLOOKUP($A7,'B2B - Flux 2 - UBL'!$A7:$R265,16,FALSE))</f>
        <v/>
      </c>
      <c r="R7" s="22" t="str">
        <f>IF(VLOOKUP($A7,'B2B - Flux 2 - UBL'!$A7:$R265,17,FALSE)=0,"",VLOOKUP($A7,'B2B - Flux 2 - UBL'!$A7:$R265,17,FALSE))</f>
        <v>BR-3</v>
      </c>
      <c r="S7" s="27" t="str">
        <f>IF(VLOOKUP($A7,'B2B - Flux 2 - UBL'!$A7:$R265,5,FALSE)=0,"",VLOOKUP($A7,'B2B - Flux 2 - UBL'!$A7:$R265,5,FALSE))</f>
        <v/>
      </c>
    </row>
    <row r="8" spans="1:19" ht="71.25" x14ac:dyDescent="0.25">
      <c r="A8" s="23" t="s">
        <v>29</v>
      </c>
      <c r="B8" s="22" t="str">
        <f xml:space="preserve"> IF(VLOOKUP($A8,'B2B - Flux 2 - UBL'!$A8:$R266,2,FALSE)=0,"",VLOOKUP($A8,'B2B - Flux 2 - UBL'!$A8:$R266,2,FALSE))</f>
        <v>1.1</v>
      </c>
      <c r="C8" s="24" t="str">
        <f xml:space="preserve"> IF(VLOOKUP($A8,'B2B - Flux 2 - UBL'!$A8:$R266,2,FALSE)=0,"",VLOOKUP($A8,'B2B - Flux 2 - UBL'!$A8:$R266,3,FALSE))</f>
        <v>Code de type de facture</v>
      </c>
      <c r="D8" s="24"/>
      <c r="E8" s="24"/>
      <c r="F8" s="24"/>
      <c r="G8" s="101" t="str">
        <f>IF(VLOOKUP($A8,'B2B - Flux 2 - UBL'!$A8:$R266,7,FALSE)=0,"",VLOOKUP($A8,'B2B - Flux 2 - UBL'!$A8:$R266,7,FALSE))</f>
        <v>/Invoice
/CreditNote</v>
      </c>
      <c r="H8" s="101" t="str">
        <f>IF(VLOOKUP($A8,'B2B - Flux 2 - UBL'!$A8:$R266,8,FALSE)=0,"",VLOOKUP($A8,'B2B - Flux 2 - UBL'!$A8:$R266,8,FALSE))</f>
        <v>/cbc:InvoiceTypeCode
/cbc:CreditNoteTypeCode</v>
      </c>
      <c r="I8" s="29" t="str">
        <f>IF(VLOOKUP($A8,'B2B - Flux 2 - UBL'!$A8:$R266,9,FALSE)=0,"",VLOOKUP($A8,'B2B - Flux 2 - UBL'!$A8:$R266,9,FALSE))</f>
        <v>CODE</v>
      </c>
      <c r="J8" s="28">
        <f>IF(VLOOKUP($A8,'B2B - Flux 2 - UBL'!$A8:$R266,10,FALSE)=0,"",VLOOKUP($A8,'B2B - Flux 2 - UBL'!$A8:$R266,10,FALSE))</f>
        <v>3</v>
      </c>
      <c r="K8" s="94" t="str">
        <f>IF(VLOOKUP($A8,'B2B - Flux 2 - UBL'!$A8:$R266,11,FALSE)=0,"",VLOOKUP($A8,'B2B - Flux 2 - UBL'!$A8:$R266,11,FALSE))</f>
        <v>UNTDID 1001</v>
      </c>
      <c r="L8" s="55" t="str">
        <f>IF(VLOOKUP($A8,'B2B - Flux 2 - UBL'!$A8:$R266,12,FALSE)=0,"",VLOOKUP($A8,'B2B - Flux 2 - UBL'!$A8:$R266,12,FALSE))</f>
        <v/>
      </c>
      <c r="M8" s="27" t="str">
        <f>IF(VLOOKUP($A8,'B2B - Flux 2 - UBL'!$A8:$R266,13,FALSE)=0,"",VLOOKUP($A8,'B2B - Flux 2 - UBL'!$A8:$R266,13,FALSE))</f>
        <v>Code spécifiant le type fonctionnel de la Facture.</v>
      </c>
      <c r="N8" s="27" t="str">
        <f>IF(VLOOKUP($A8,'B2B - Flux 2 - UBL'!$A8:$R266,14,FALSE)=0,"",VLOOKUP($A8,'B2B - Flux 2 - UBL'!$A8:$R266,14,FALSE))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37" t="s">
        <v>945</v>
      </c>
      <c r="P8" s="22" t="str">
        <f>IF(VLOOKUP($A8,'B2B - Flux 2 - UBL'!$A8:$R266,15,FALSE)=0,"",VLOOKUP($A8,'B2B - Flux 2 - UBL'!$A8:$R266,15,FALSE))</f>
        <v>G1.01</v>
      </c>
      <c r="Q8" s="22" t="str">
        <f>IF(VLOOKUP($A8,'B2B - Flux 2 - UBL'!$A8:$R266,16,FALSE)=0,"",VLOOKUP($A8,'B2B - Flux 2 - UBL'!$A8:$R266,16,FALSE))</f>
        <v/>
      </c>
      <c r="R8" s="22" t="str">
        <f>IF(VLOOKUP($A8,'B2B - Flux 2 - UBL'!$A8:$R266,17,FALSE)=0,"",VLOOKUP($A8,'B2B - Flux 2 - UBL'!$A8:$R266,17,FALSE))</f>
        <v>BR-4</v>
      </c>
      <c r="S8" s="27" t="str">
        <f>IF(VLOOKUP($A8,'B2B - Flux 2 - UBL'!$A8:$R266,5,FALSE)=0,"",VLOOKUP($A8,'B2B - Flux 2 - UBL'!$A8:$R266,5,FALSE))</f>
        <v/>
      </c>
    </row>
    <row r="9" spans="1:19" ht="114" x14ac:dyDescent="0.25">
      <c r="A9" s="23" t="s">
        <v>33</v>
      </c>
      <c r="B9" s="22" t="str">
        <f xml:space="preserve"> IF(VLOOKUP($A9,'B2B - Flux 2 - UBL'!$A9:$R267,2,FALSE)=0,"",VLOOKUP($A9,'B2B - Flux 2 - UBL'!$A9:$R267,2,FALSE))</f>
        <v>1.1</v>
      </c>
      <c r="C9" s="24" t="str">
        <f xml:space="preserve"> IF(VLOOKUP($A9,'B2B - Flux 2 - UBL'!$A9:$R267,2,FALSE)=0,"",VLOOKUP($A9,'B2B - Flux 2 - UBL'!$A9:$R267,3,FALSE))</f>
        <v>Code de devise de la facture</v>
      </c>
      <c r="D9" s="24"/>
      <c r="E9" s="24"/>
      <c r="F9" s="24"/>
      <c r="G9" s="101" t="str">
        <f>IF(VLOOKUP($A9,'B2B - Flux 2 - UBL'!$A9:$R267,7,FALSE)=0,"",VLOOKUP($A9,'B2B - Flux 2 - UBL'!$A9:$R267,7,FALSE))</f>
        <v>/Invoice
/CreditNote</v>
      </c>
      <c r="H9" s="95" t="str">
        <f>IF(VLOOKUP($A9,'B2B - Flux 2 - UBL'!$A9:$R267,8,FALSE)=0,"",VLOOKUP($A9,'B2B - Flux 2 - UBL'!$A9:$R267,8,FALSE))</f>
        <v>/cbc:DocumentCurrencyCode</v>
      </c>
      <c r="I9" s="29" t="str">
        <f>IF(VLOOKUP($A9,'B2B - Flux 2 - UBL'!$A9:$R267,9,FALSE)=0,"",VLOOKUP($A9,'B2B - Flux 2 - UBL'!$A9:$R267,9,FALSE))</f>
        <v>CODE</v>
      </c>
      <c r="J9" s="28">
        <f>IF(VLOOKUP($A9,'B2B - Flux 2 - UBL'!$A9:$R267,10,FALSE)=0,"",VLOOKUP($A9,'B2B - Flux 2 - UBL'!$A9:$R267,10,FALSE))</f>
        <v>3</v>
      </c>
      <c r="K9" s="28" t="str">
        <f>IF(VLOOKUP($A9,'B2B - Flux 2 - UBL'!$A9:$R267,11,FALSE)=0,"",VLOOKUP($A9,'B2B - Flux 2 - UBL'!$A9:$R267,11,FALSE))</f>
        <v>ISO 4217</v>
      </c>
      <c r="L9" s="29" t="str">
        <f>IF(VLOOKUP($A9,'B2B - Flux 2 - UBL'!$A9:$R267,12,FALSE)=0,"",VLOOKUP($A9,'B2B - Flux 2 - UBL'!$A9:$R267,12,FALSE))</f>
        <v/>
      </c>
      <c r="M9" s="27" t="str">
        <f>IF(VLOOKUP($A9,'B2B - Flux 2 - UBL'!$A9:$R267,13,FALSE)=0,"",VLOOKUP($A9,'B2B - Flux 2 - UBL'!$A9:$R267,13,FALSE))</f>
        <v>Devise dans laquelle tous les montants de la Facture sont exprimés, à l'exception du montant total de la TVA dans la devise de comptabilisation.</v>
      </c>
      <c r="N9" s="27" t="str">
        <f>IF(VLOOKUP($A9,'B2B - Flux 2 - UBL'!$A9:$R267,14,FALSE)=0,"",VLOOKUP($A9,'B2B - Flux 2 - UBL'!$A9:$R267,14,FALSE))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37" t="s">
        <v>945</v>
      </c>
      <c r="P9" s="22" t="str">
        <f>IF(VLOOKUP($A9,'B2B - Flux 2 - UBL'!$A9:$R267,15,FALSE)=0,"",VLOOKUP($A9,'B2B - Flux 2 - UBL'!$A9:$R267,15,FALSE))</f>
        <v>G1.10</v>
      </c>
      <c r="Q9" s="22" t="str">
        <f>IF(VLOOKUP($A9,'B2B - Flux 2 - UBL'!$A9:$R267,16,FALSE)=0,"",VLOOKUP($A9,'B2B - Flux 2 - UBL'!$A9:$R267,16,FALSE))</f>
        <v/>
      </c>
      <c r="R9" s="22" t="str">
        <f>IF(VLOOKUP($A9,'B2B - Flux 2 - UBL'!$A9:$R267,17,FALSE)=0,"",VLOOKUP($A9,'B2B - Flux 2 - UBL'!$A9:$R267,17,FALSE))</f>
        <v>BR-5</v>
      </c>
      <c r="S9" s="27" t="str">
        <f>IF(VLOOKUP($A9,'B2B - Flux 2 - UBL'!$A9:$R267,5,FALSE)=0,"",VLOOKUP($A9,'B2B - Flux 2 - UBL'!$A9:$R267,5,FALSE))</f>
        <v/>
      </c>
    </row>
    <row r="10" spans="1:19" ht="142.5" x14ac:dyDescent="0.25">
      <c r="A10" s="23" t="s">
        <v>270</v>
      </c>
      <c r="B10" s="22" t="str">
        <f xml:space="preserve"> IF(VLOOKUP($A10,'B2B - Flux 2 - UBL'!$A10:$R268,2,FALSE)=0,"",VLOOKUP($A10,'B2B - Flux 2 - UBL'!$A10:$R268,2,FALSE))</f>
        <v>0.1</v>
      </c>
      <c r="C10" s="24" t="str">
        <f xml:space="preserve"> IF(VLOOKUP($A10,'B2B - Flux 2 - UBL'!$A10:$R268,2,FALSE)=0,"",VLOOKUP($A10,'B2B - Flux 2 - UBL'!$A10:$R268,3,FALSE))</f>
        <v>Code de devise de comptabilisation de la TVA</v>
      </c>
      <c r="D10" s="24"/>
      <c r="E10" s="24"/>
      <c r="F10" s="24"/>
      <c r="G10" s="101" t="str">
        <f>IF(VLOOKUP($A10,'B2B - Flux 2 - UBL'!$A10:$R268,7,FALSE)=0,"",VLOOKUP($A10,'B2B - Flux 2 - UBL'!$A10:$R268,7,FALSE))</f>
        <v>/Invoice
/CreditNote</v>
      </c>
      <c r="H10" s="95" t="str">
        <f>IF(VLOOKUP($A10,'B2B - Flux 2 - UBL'!$A10:$R268,8,FALSE)=0,"",VLOOKUP($A10,'B2B - Flux 2 - UBL'!$A10:$R268,8,FALSE))</f>
        <v>/cbc:TaxCurrencyCode</v>
      </c>
      <c r="I10" s="29" t="str">
        <f>IF(VLOOKUP($A10,'B2B - Flux 2 - UBL'!$A10:$R268,9,FALSE)=0,"",VLOOKUP($A10,'B2B - Flux 2 - UBL'!$A10:$R268,9,FALSE))</f>
        <v>CODE</v>
      </c>
      <c r="J10" s="28">
        <f>IF(VLOOKUP($A10,'B2B - Flux 2 - UBL'!$A10:$R268,10,FALSE)=0,"",VLOOKUP($A10,'B2B - Flux 2 - UBL'!$A10:$R268,10,FALSE))</f>
        <v>3</v>
      </c>
      <c r="K10" s="28" t="str">
        <f>IF(VLOOKUP($A10,'B2B - Flux 2 - UBL'!$A10:$R268,11,FALSE)=0,"",VLOOKUP($A10,'B2B - Flux 2 - UBL'!$A10:$R268,11,FALSE))</f>
        <v>ISO 4217</v>
      </c>
      <c r="L10" s="29" t="str">
        <f>IF(VLOOKUP($A10,'B2B - Flux 2 - UBL'!$A10:$R268,12,FALSE)=0,"",VLOOKUP($A10,'B2B - Flux 2 - UBL'!$A10:$R268,12,FALSE))</f>
        <v/>
      </c>
      <c r="M10" s="27" t="str">
        <f>IF(VLOOKUP($A10,'B2B - Flux 2 - UBL'!$A10:$R268,13,FALSE)=0,"",VLOOKUP($A10,'B2B - Flux 2 - UBL'!$A10:$R268,13,FALSE))</f>
        <v>Devise utilisée pour la comptabilisation et la déclaration de la TVA, acceptée ou exigée dans le pays du Vendeur.</v>
      </c>
      <c r="N10" s="27" t="str">
        <f>IF(VLOOKUP($A10,'B2B - Flux 2 - UBL'!$A10:$R268,14,FALSE)=0,"",VLOOKUP($A10,'B2B - Flux 2 - UBL'!$A10:$R268,14,FALSE))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37" t="s">
        <v>945</v>
      </c>
      <c r="P10" s="22" t="str">
        <f>IF(VLOOKUP($A10,'B2B - Flux 2 - UBL'!$A10:$R268,15,FALSE)=0,"",VLOOKUP($A10,'B2B - Flux 2 - UBL'!$A10:$R268,15,FALSE))</f>
        <v>G1.10
G6.08</v>
      </c>
      <c r="Q10" s="22" t="str">
        <f>IF(VLOOKUP($A10,'B2B - Flux 2 - UBL'!$A10:$R268,16,FALSE)=0,"",VLOOKUP($A10,'B2B - Flux 2 - UBL'!$A10:$R268,16,FALSE))</f>
        <v/>
      </c>
      <c r="R10" s="22" t="str">
        <f>IF(VLOOKUP($A10,'B2B - Flux 2 - UBL'!$A10:$R268,17,FALSE)=0,"",VLOOKUP($A10,'B2B - Flux 2 - UBL'!$A10:$R268,17,FALSE))</f>
        <v/>
      </c>
      <c r="S10" s="27" t="str">
        <f>IF(VLOOKUP($A10,'B2B - Flux 2 - UBL'!$A10:$R268,5,FALSE)=0,"",VLOOKUP($A10,'B2B - Flux 2 - UBL'!$A10:$R268,5,FALSE))</f>
        <v/>
      </c>
    </row>
    <row r="11" spans="1:19" ht="142.5" x14ac:dyDescent="0.25">
      <c r="A11" s="23" t="s">
        <v>37</v>
      </c>
      <c r="B11" s="22" t="str">
        <f xml:space="preserve"> IF(VLOOKUP($A11,'B2B - Flux 2 - UBL'!$A11:$R269,2,FALSE)=0,"",VLOOKUP($A11,'B2B - Flux 2 - UBL'!$A11:$R269,2,FALSE))</f>
        <v>0.1</v>
      </c>
      <c r="C11" s="24" t="str">
        <f xml:space="preserve"> IF(VLOOKUP($A11,'B2B - Flux 2 - UBL'!$A11:$R269,2,FALSE)=0,"",VLOOKUP($A11,'B2B - Flux 2 - UBL'!$A11:$R269,3,FALSE))</f>
        <v>Code de date d'exigibilité de la taxe sur la valeur ajoutée</v>
      </c>
      <c r="D11" s="24"/>
      <c r="E11" s="24"/>
      <c r="F11" s="24"/>
      <c r="G11" s="101" t="str">
        <f>IF(VLOOKUP($A11,'B2B - Flux 2 - UBL'!$A11:$R269,7,FALSE)=0,"",VLOOKUP($A11,'B2B - Flux 2 - UBL'!$A11:$R269,7,FALSE))</f>
        <v>/Invoice
/CreditNote</v>
      </c>
      <c r="H11" s="101" t="str">
        <f>IF(VLOOKUP($A11,'B2B - Flux 2 - UBL'!$A11:$R269,8,FALSE)=0,"",VLOOKUP($A11,'B2B - Flux 2 - UBL'!$A11:$R269,8,FALSE))</f>
        <v>/cac:InvoicePeriod/cbc:DescriptionCode</v>
      </c>
      <c r="I11" s="29" t="str">
        <f>IF(VLOOKUP($A11,'B2B - Flux 2 - UBL'!$A11:$R269,9,FALSE)=0,"",VLOOKUP($A11,'B2B - Flux 2 - UBL'!$A11:$R269,9,FALSE))</f>
        <v>CODE</v>
      </c>
      <c r="J11" s="28">
        <f>IF(VLOOKUP($A11,'B2B - Flux 2 - UBL'!$A11:$R269,10,FALSE)=0,"",VLOOKUP($A11,'B2B - Flux 2 - UBL'!$A11:$R269,10,FALSE))</f>
        <v>2</v>
      </c>
      <c r="K11" s="100" t="str">
        <f>IF(VLOOKUP($A11,'B2B - Flux 2 - UBL'!$A11:$R269,11,FALSE)=0,"",VLOOKUP($A11,'B2B - Flux 2 - UBL'!$A11:$R269,11,FALSE))</f>
        <v xml:space="preserve">UNTDID 2005 </v>
      </c>
      <c r="L11" s="55" t="str">
        <f>IF(VLOOKUP($A11,'B2B - Flux 2 - UBL'!$A11:$R269,12,FALSE)=0,"",VLOOKUP($A11,'B2B - Flux 2 - UBL'!$A11:$R269,12,FALSE))</f>
        <v/>
      </c>
      <c r="M11" s="27" t="str">
        <f>IF(VLOOKUP($A11,'B2B - Flux 2 - UBL'!$A11:$R269,13,FALSE)=0,"",VLOOKUP($A11,'B2B - Flux 2 - UBL'!$A11:$R269,13,FALSE))</f>
        <v>Code spécifiant la date à laquelle la TVA devient imputable pour le Vendeur et pour l'Acheteur</v>
      </c>
      <c r="N11" s="27" t="str">
        <f>IF(VLOOKUP($A11,'B2B - Flux 2 - UBL'!$A11:$R269,14,FALSE)=0,"",VLOOKUP($A11,'B2B - Flux 2 - UBL'!$A11:$R269,14,FALSE))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37" t="s">
        <v>945</v>
      </c>
      <c r="P11" s="22" t="str">
        <f>IF(VLOOKUP($A11,'B2B - Flux 2 - UBL'!$A11:$R269,15,FALSE)=0,"",VLOOKUP($A11,'B2B - Flux 2 - UBL'!$A11:$R269,15,FALSE))</f>
        <v>G1.43
G6.08</v>
      </c>
      <c r="Q11" s="22" t="str">
        <f>IF(VLOOKUP($A11,'B2B - Flux 2 - UBL'!$A11:$R269,16,FALSE)=0,"",VLOOKUP($A11,'B2B - Flux 2 - UBL'!$A11:$R269,16,FALSE))</f>
        <v/>
      </c>
      <c r="R11" s="22" t="str">
        <f>IF(VLOOKUP($A11,'B2B - Flux 2 - UBL'!$A11:$R269,17,FALSE)=0,"",VLOOKUP($A11,'B2B - Flux 2 - UBL'!$A11:$R269,17,FALSE))</f>
        <v>BR-CO-3</v>
      </c>
      <c r="S11" s="27" t="str">
        <f>IF(VLOOKUP($A11,'B2B - Flux 2 - UBL'!$A11:$R269,5,FALSE)=0,"",VLOOKUP($A11,'B2B - Flux 2 - UBL'!$A11:$R269,5,FALSE))</f>
        <v/>
      </c>
    </row>
    <row r="12" spans="1:19" ht="42.75" x14ac:dyDescent="0.25">
      <c r="A12" s="23" t="s">
        <v>47</v>
      </c>
      <c r="B12" s="22" t="str">
        <f xml:space="preserve"> IF(VLOOKUP($A12,'B2B - Flux 2 - UBL'!$A12:$R270,2,FALSE)=0,"",VLOOKUP($A12,'B2B - Flux 2 - UBL'!$A12:$R270,2,FALSE))</f>
        <v>0.1</v>
      </c>
      <c r="C12" s="24" t="str">
        <f xml:space="preserve"> IF(VLOOKUP($A12,'B2B - Flux 2 - UBL'!$A12:$R270,2,FALSE)=0,"",VLOOKUP($A12,'B2B - Flux 2 - UBL'!$A12:$R270,3,FALSE))</f>
        <v>Conditions de paiement</v>
      </c>
      <c r="D12" s="24"/>
      <c r="E12" s="24"/>
      <c r="F12" s="24"/>
      <c r="G12" s="101" t="str">
        <f>IF(VLOOKUP($A12,'B2B - Flux 2 - UBL'!$A12:$R270,7,FALSE)=0,"",VLOOKUP($A12,'B2B - Flux 2 - UBL'!$A12:$R270,7,FALSE))</f>
        <v>/Invoice
/CreditNote</v>
      </c>
      <c r="H12" s="95" t="str">
        <f>IF(VLOOKUP($A12,'B2B - Flux 2 - UBL'!$A12:$R270,8,FALSE)=0,"",VLOOKUP($A12,'B2B - Flux 2 - UBL'!$A12:$R270,8,FALSE))</f>
        <v>/cac:PaymentTerms/cbc:Note</v>
      </c>
      <c r="I12" s="29" t="str">
        <f>IF(VLOOKUP($A12,'B2B - Flux 2 - UBL'!$A12:$R270,9,FALSE)=0,"",VLOOKUP($A12,'B2B - Flux 2 - UBL'!$A12:$R270,9,FALSE))</f>
        <v>TEXTE</v>
      </c>
      <c r="J12" s="29">
        <f>IF(VLOOKUP($A12,'B2B - Flux 2 - UBL'!$A12:$R270,10,FALSE)=0,"",VLOOKUP($A12,'B2B - Flux 2 - UBL'!$A12:$R270,10,FALSE))</f>
        <v>1024</v>
      </c>
      <c r="K12" s="25" t="str">
        <f>IF(VLOOKUP($A12,'B2B - Flux 2 - UBL'!$A12:$R270,11,FALSE)=0,"",VLOOKUP($A12,'B2B - Flux 2 - UBL'!$A12:$R270,11,FALSE))</f>
        <v/>
      </c>
      <c r="L12" s="55" t="str">
        <f>IF(VLOOKUP($A12,'B2B - Flux 2 - UBL'!$A12:$R270,12,FALSE)=0,"",VLOOKUP($A12,'B2B - Flux 2 - UBL'!$A12:$R270,12,FALSE))</f>
        <v/>
      </c>
      <c r="M12" s="27" t="str">
        <f>IF(VLOOKUP($A12,'B2B - Flux 2 - UBL'!$A12:$R270,13,FALSE)=0,"",VLOOKUP($A12,'B2B - Flux 2 - UBL'!$A12:$R270,13,FALSE))</f>
        <v>Description textuelle des conditions de paiement applicables au montant à payer (y compris la description des pénalités éventuelles).</v>
      </c>
      <c r="N12" s="27" t="str">
        <f>IF(VLOOKUP($A12,'B2B - Flux 2 - UBL'!$A12:$R270,14,FALSE)=0,"",VLOOKUP($A12,'B2B - Flux 2 - UBL'!$A12:$R270,14,FALSE))</f>
        <v>Cet élément peut contenir plusieurs lignes et plusieurs termes.</v>
      </c>
      <c r="O12" s="137" t="s">
        <v>946</v>
      </c>
      <c r="P12" s="22" t="str">
        <f>IF(VLOOKUP($A12,'B2B - Flux 2 - UBL'!$A12:$R270,15,FALSE)=0,"",VLOOKUP($A12,'B2B - Flux 2 - UBL'!$A12:$R270,15,FALSE))</f>
        <v>P1.08
G6.09</v>
      </c>
      <c r="Q12" s="22" t="str">
        <f>IF(VLOOKUP($A12,'B2B - Flux 2 - UBL'!$A12:$R270,16,FALSE)=0,"",VLOOKUP($A12,'B2B - Flux 2 - UBL'!$A12:$R270,16,FALSE))</f>
        <v/>
      </c>
      <c r="R12" s="22" t="str">
        <f>IF(VLOOKUP($A12,'B2B - Flux 2 - UBL'!$A12:$R270,17,FALSE)=0,"",VLOOKUP($A12,'B2B - Flux 2 - UBL'!$A12:$R270,17,FALSE))</f>
        <v>BR-CO-25</v>
      </c>
      <c r="S12" s="27" t="str">
        <f>IF(VLOOKUP($A12,'B2B - Flux 2 - UBL'!$A12:$R270,5,FALSE)=0,"",VLOOKUP($A12,'B2B - Flux 2 - UBL'!$A12:$R270,5,FALSE))</f>
        <v/>
      </c>
    </row>
    <row r="13" spans="1:19" ht="42.75" x14ac:dyDescent="0.25">
      <c r="A13" s="23" t="s">
        <v>51</v>
      </c>
      <c r="B13" s="22" t="str">
        <f xml:space="preserve"> IF(VLOOKUP($A13,'B2B - Flux 2 - UBL'!$A13:$R271,2,FALSE)=0,"",VLOOKUP($A13,'B2B - Flux 2 - UBL'!$A13:$R271,2,FALSE))</f>
        <v>0.N</v>
      </c>
      <c r="C13" s="40" t="str">
        <f xml:space="preserve"> IF(VLOOKUP($A13,'B2B - Flux 2 - UBL'!$A13:$R271,2,FALSE)=0,"",VLOOKUP($A13,'B2B - Flux 2 - UBL'!$A13:$R271,3,FALSE))</f>
        <v>NOTE DE FACTURE</v>
      </c>
      <c r="D13" s="24"/>
      <c r="E13" s="24"/>
      <c r="F13" s="24"/>
      <c r="G13" s="101" t="str">
        <f>IF(VLOOKUP($A13,'B2B - Flux 2 - UBL'!$A13:$R271,7,FALSE)=0,"",VLOOKUP($A13,'B2B - Flux 2 - UBL'!$A13:$R271,7,FALSE))</f>
        <v>/Invoice
/CreditNote</v>
      </c>
      <c r="H13" s="95" t="str">
        <f>IF(VLOOKUP($A13,'B2B - Flux 2 - UBL'!$A13:$R271,8,FALSE)=0,"",VLOOKUP($A13,'B2B - Flux 2 - UBL'!$A13:$R271,8,FALSE))</f>
        <v>/cbc:Note</v>
      </c>
      <c r="I13" s="130" t="str">
        <f>IF(VLOOKUP($A13,'B2B - Flux 2 - UBL'!$A13:$R271,9,FALSE)=0,"",VLOOKUP($A13,'B2B - Flux 2 - UBL'!$A13:$R271,9,FALSE))</f>
        <v/>
      </c>
      <c r="J13" s="67" t="str">
        <f>IF(VLOOKUP($A13,'B2B - Flux 2 - UBL'!$A13:$R271,10,FALSE)=0,"",VLOOKUP($A13,'B2B - Flux 2 - UBL'!$A13:$R271,10,FALSE))</f>
        <v/>
      </c>
      <c r="K13" s="67" t="str">
        <f>IF(VLOOKUP($A13,'B2B - Flux 2 - UBL'!$A13:$R271,11,FALSE)=0,"",VLOOKUP($A13,'B2B - Flux 2 - UBL'!$A13:$R271,11,FALSE))</f>
        <v/>
      </c>
      <c r="L13" s="67" t="str">
        <f>IF(VLOOKUP($A13,'B2B - Flux 2 - UBL'!$A13:$R271,12,FALSE)=0,"",VLOOKUP($A13,'B2B - Flux 2 - UBL'!$A13:$R271,12,FALSE))</f>
        <v/>
      </c>
      <c r="M13" s="130" t="str">
        <f>IF(VLOOKUP($A13,'B2B - Flux 2 - UBL'!$A13:$R271,13,FALSE)=0,"",VLOOKUP($A13,'B2B - Flux 2 - UBL'!$A13:$R271,13,FALSE))</f>
        <v>Groupe de termes métier fournissant des notes en texte pertinentes dans la facture, associées à un indicateur précisant le sujet de la note.</v>
      </c>
      <c r="N13" s="130" t="str">
        <f>IF(VLOOKUP($A13,'B2B - Flux 2 - UBL'!$A13:$R271,14,FALSE)=0,"",VLOOKUP($A13,'B2B - Flux 2 - UBL'!$A13:$R271,14,FALSE))</f>
        <v/>
      </c>
      <c r="O13" s="138" t="s">
        <v>945</v>
      </c>
      <c r="P13" s="118" t="str">
        <f>IF(VLOOKUP($A13,'B2B - Flux 2 - UBL'!$A13:$R271,15,FALSE)=0,"",VLOOKUP($A13,'B2B - Flux 2 - UBL'!$A13:$R271,15,FALSE))</f>
        <v>G6.08</v>
      </c>
      <c r="Q13" s="67" t="str">
        <f>IF(VLOOKUP($A13,'B2B - Flux 2 - UBL'!$A13:$R271,16,FALSE)=0,"",VLOOKUP($A13,'B2B - Flux 2 - UBL'!$A13:$R271,16,FALSE))</f>
        <v/>
      </c>
      <c r="R13" s="67" t="str">
        <f>IF(VLOOKUP($A13,'B2B - Flux 2 - UBL'!$A13:$R271,17,FALSE)=0,"",VLOOKUP($A13,'B2B - Flux 2 - UBL'!$A13:$R271,17,FALSE))</f>
        <v/>
      </c>
      <c r="S13" s="67" t="str">
        <f>IF(VLOOKUP($A13,'B2B - Flux 2 - UBL'!$A13:$R271,5,FALSE)=0,"",VLOOKUP($A13,'B2B - Flux 2 - UBL'!$A13:$R271,5,FALSE))</f>
        <v/>
      </c>
    </row>
    <row r="14" spans="1:19" ht="28.5" x14ac:dyDescent="0.25">
      <c r="A14" s="35" t="s">
        <v>53</v>
      </c>
      <c r="B14" s="22" t="str">
        <f xml:space="preserve"> IF(VLOOKUP($A14,'B2B - Flux 2 - UBL'!$A14:$R272,2,FALSE)=0,"",VLOOKUP($A14,'B2B - Flux 2 - UBL'!$A14:$R272,2,FALSE))</f>
        <v>0.1</v>
      </c>
      <c r="C14" s="31"/>
      <c r="D14" s="32" t="str">
        <f>IF(VLOOKUP($A14,'B2B - Flux 2 - UBL'!$A14:$R272,4,FALSE)=0,"",VLOOKUP($A14,'B2B - Flux 2 - UBL'!$A14:$R272,4,FALSE))</f>
        <v>Code du sujet de la note de facture</v>
      </c>
      <c r="E14" s="32"/>
      <c r="F14" s="33"/>
      <c r="G14" s="101" t="str">
        <f>IF(VLOOKUP($A14,'B2B - Flux 2 - UBL'!$A14:$R272,7,FALSE)=0,"",VLOOKUP($A14,'B2B - Flux 2 - UBL'!$A14:$R272,7,FALSE))</f>
        <v>/Invoice
/CreditNote</v>
      </c>
      <c r="H14" s="95" t="str">
        <f>IF(VLOOKUP($A14,'B2B - Flux 2 - UBL'!$A14:$R272,8,FALSE)=0,"",VLOOKUP($A14,'B2B - Flux 2 - UBL'!$A14:$R272,8,FALSE))</f>
        <v>/cbc:Note</v>
      </c>
      <c r="I14" s="22" t="str">
        <f>IF(VLOOKUP($A14,'B2B - Flux 2 - UBL'!$A14:$R272,9,FALSE)=0,"",VLOOKUP($A14,'B2B - Flux 2 - UBL'!$A14:$R272,9,FALSE))</f>
        <v>TEXTE</v>
      </c>
      <c r="J14" s="28">
        <f>IF(VLOOKUP($A14,'B2B - Flux 2 - UBL'!$A14:$R272,10,FALSE)=0,"",VLOOKUP($A14,'B2B - Flux 2 - UBL'!$A14:$R272,10,FALSE))</f>
        <v>3</v>
      </c>
      <c r="K14" s="29" t="str">
        <f>IF(VLOOKUP($A14,'B2B - Flux 2 - UBL'!$A14:$R272,11,FALSE)=0,"",VLOOKUP($A14,'B2B - Flux 2 - UBL'!$A14:$R272,11,FALSE))</f>
        <v>UNTDID 4451</v>
      </c>
      <c r="L14" s="27" t="str">
        <f>IF(VLOOKUP($A14,'B2B - Flux 2 - UBL'!$A14:$R272,12,FALSE)=0,"",VLOOKUP($A14,'B2B - Flux 2 - UBL'!$A14:$R272,12,FALSE))</f>
        <v/>
      </c>
      <c r="M14" s="27" t="str">
        <f>IF(VLOOKUP($A14,'B2B - Flux 2 - UBL'!$A14:$R272,13,FALSE)=0,"",VLOOKUP($A14,'B2B - Flux 2 - UBL'!$A14:$R272,13,FALSE))</f>
        <v>Sujet de la note en texte suivant.</v>
      </c>
      <c r="N14" s="27" t="str">
        <f>IF(VLOOKUP($A14,'B2B - Flux 2 - UBL'!$A14:$R272,14,FALSE)=0,"",VLOOKUP($A14,'B2B - Flux 2 - UBL'!$A14:$R272,14,FALSE))</f>
        <v>Doit être choisi permi les codes disponibles dans la liste UNTDID 4451 [6].</v>
      </c>
      <c r="O14" s="137" t="s">
        <v>945</v>
      </c>
      <c r="P14" s="22" t="str">
        <f>IF(VLOOKUP($A14,'B2B - Flux 2 - UBL'!$A14:$R272,15,FALSE)=0,"",VLOOKUP($A14,'B2B - Flux 2 - UBL'!$A14:$R272,15,FALSE))</f>
        <v>G1.52
G6.08</v>
      </c>
      <c r="Q14" s="22" t="str">
        <f>IF(VLOOKUP($A14,'B2B - Flux 2 - UBL'!$A14:$R272,16,FALSE)=0,"",VLOOKUP($A14,'B2B - Flux 2 - UBL'!$A14:$R272,16,FALSE))</f>
        <v/>
      </c>
      <c r="R14" s="22" t="str">
        <f>IF(VLOOKUP($A14,'B2B - Flux 2 - UBL'!$A14:$R272,17,FALSE)=0,"",VLOOKUP($A14,'B2B - Flux 2 - UBL'!$A14:$R272,17,FALSE))</f>
        <v/>
      </c>
      <c r="S14" s="34" t="str">
        <f>IF(VLOOKUP($A14,'B2B - Flux 2 - UBL'!$A14:$R272,5,FALSE)=0,"",VLOOKUP($A14,'B2B - Flux 2 - UBL'!$A14:$R272,5,FALSE))</f>
        <v/>
      </c>
    </row>
    <row r="15" spans="1:19" ht="28.5" x14ac:dyDescent="0.25">
      <c r="A15" s="35" t="s">
        <v>55</v>
      </c>
      <c r="B15" s="22" t="str">
        <f xml:space="preserve"> IF(VLOOKUP($A15,'B2B - Flux 2 - UBL'!$A15:$R273,2,FALSE)=0,"",VLOOKUP($A15,'B2B - Flux 2 - UBL'!$A15:$R273,2,FALSE))</f>
        <v>1.1</v>
      </c>
      <c r="C15" s="31"/>
      <c r="D15" s="32" t="str">
        <f>IF(VLOOKUP($A15,'B2B - Flux 2 - UBL'!$A15:$R273,4,FALSE)=0,"",VLOOKUP($A15,'B2B - Flux 2 - UBL'!$A15:$R273,4,FALSE))</f>
        <v>Note de facture</v>
      </c>
      <c r="E15" s="32"/>
      <c r="F15" s="33"/>
      <c r="G15" s="101" t="str">
        <f>IF(VLOOKUP($A15,'B2B - Flux 2 - UBL'!$A15:$R273,7,FALSE)=0,"",VLOOKUP($A15,'B2B - Flux 2 - UBL'!$A15:$R273,7,FALSE))</f>
        <v>/Invoice
/CreditNote</v>
      </c>
      <c r="H15" s="95" t="str">
        <f>IF(VLOOKUP($A15,'B2B - Flux 2 - UBL'!$A15:$R273,8,FALSE)=0,"",VLOOKUP($A15,'B2B - Flux 2 - UBL'!$A15:$R273,8,FALSE))</f>
        <v>/cbc:Note</v>
      </c>
      <c r="I15" s="29" t="str">
        <f>IF(VLOOKUP($A15,'B2B - Flux 2 - UBL'!$A15:$R273,9,FALSE)=0,"",VLOOKUP($A15,'B2B - Flux 2 - UBL'!$A15:$R273,9,FALSE))</f>
        <v>TEXTE</v>
      </c>
      <c r="J15" s="28">
        <f>IF(VLOOKUP($A15,'B2B - Flux 2 - UBL'!$A15:$R273,10,FALSE)=0,"",VLOOKUP($A15,'B2B - Flux 2 - UBL'!$A15:$R273,10,FALSE))</f>
        <v>1024</v>
      </c>
      <c r="K15" s="25" t="str">
        <f>IF(VLOOKUP($A15,'B2B - Flux 2 - UBL'!$A15:$R273,11,FALSE)=0,"",VLOOKUP($A15,'B2B - Flux 2 - UBL'!$A15:$R273,11,FALSE))</f>
        <v/>
      </c>
      <c r="L15" s="55" t="str">
        <f>IF(VLOOKUP($A15,'B2B - Flux 2 - UBL'!$A15:$R273,12,FALSE)=0,"",VLOOKUP($A15,'B2B - Flux 2 - UBL'!$A15:$R273,12,FALSE))</f>
        <v/>
      </c>
      <c r="M15" s="27" t="str">
        <f>IF(VLOOKUP($A15,'B2B - Flux 2 - UBL'!$A15:$R273,13,FALSE)=0,"",VLOOKUP($A15,'B2B - Flux 2 - UBL'!$A15:$R273,13,FALSE))</f>
        <v>Commentaire fournissant des informations non structurées concernant la Facture dans son ensemble.</v>
      </c>
      <c r="N15" s="27" t="str">
        <f>IF(VLOOKUP($A15,'B2B - Flux 2 - UBL'!$A15:$R273,14,FALSE)=0,"",VLOOKUP($A15,'B2B - Flux 2 - UBL'!$A15:$R273,14,FALSE))</f>
        <v>Exemple : raison d'une rectification.</v>
      </c>
      <c r="O15" s="137" t="s">
        <v>945</v>
      </c>
      <c r="P15" s="22" t="str">
        <f>IF(VLOOKUP($A15,'B2B - Flux 2 - UBL'!$A15:$R273,15,FALSE)=0,"",VLOOKUP($A15,'B2B - Flux 2 - UBL'!$A15:$R273,15,FALSE))</f>
        <v>P1.08
G6.08</v>
      </c>
      <c r="Q15" s="22" t="str">
        <f>IF(VLOOKUP($A15,'B2B - Flux 2 - UBL'!$A15:$R273,16,FALSE)=0,"",VLOOKUP($A15,'B2B - Flux 2 - UBL'!$A15:$R273,16,FALSE))</f>
        <v/>
      </c>
      <c r="R15" s="22" t="str">
        <f>IF(VLOOKUP($A15,'B2B - Flux 2 - UBL'!$A15:$R273,17,FALSE)=0,"",VLOOKUP($A15,'B2B - Flux 2 - UBL'!$A15:$R273,17,FALSE))</f>
        <v/>
      </c>
      <c r="S15" s="34" t="str">
        <f>IF(VLOOKUP($A15,'B2B - Flux 2 - UBL'!$A15:$R273,5,FALSE)=0,"",VLOOKUP($A15,'B2B - Flux 2 - UBL'!$A15:$R273,5,FALSE))</f>
        <v/>
      </c>
    </row>
    <row r="16" spans="1:19" ht="42.75" x14ac:dyDescent="0.25">
      <c r="A16" s="23" t="s">
        <v>57</v>
      </c>
      <c r="B16" s="22" t="str">
        <f xml:space="preserve"> IF(VLOOKUP($A16,'B2B - Flux 2 - UBL'!$A16:$R274,2,FALSE)=0,"",VLOOKUP($A16,'B2B - Flux 2 - UBL'!$A16:$R274,2,FALSE))</f>
        <v>1.1</v>
      </c>
      <c r="C16" s="30" t="str">
        <f xml:space="preserve"> IF(VLOOKUP($A16,'B2B - Flux 2 - UBL'!$A16:$R274,2,FALSE)=0,"",VLOOKUP($A16,'B2B - Flux 2 - UBL'!$A16:$R274,3,FALSE))</f>
        <v>CONTROLE DU PROCESSUS</v>
      </c>
      <c r="D16" s="24"/>
      <c r="E16" s="24"/>
      <c r="F16" s="24"/>
      <c r="G16" s="101" t="str">
        <f>IF(VLOOKUP($A16,'B2B - Flux 2 - UBL'!$A16:$R274,7,FALSE)=0,"",VLOOKUP($A16,'B2B - Flux 2 - UBL'!$A16:$R274,7,FALSE))</f>
        <v/>
      </c>
      <c r="H16" s="95" t="str">
        <f>IF(VLOOKUP($A16,'B2B - Flux 2 - UBL'!$A16:$R274,8,FALSE)=0,"",VLOOKUP($A16,'B2B - Flux 2 - UBL'!$A16:$R274,8,FALSE))</f>
        <v/>
      </c>
      <c r="I16" s="180" t="str">
        <f>IF(VLOOKUP($A16,'B2B - Flux 2 - UBL'!$A16:$R274,9,FALSE)=0,"",VLOOKUP($A16,'B2B - Flux 2 - UBL'!$A16:$R274,9,FALSE))</f>
        <v/>
      </c>
      <c r="J16" s="118" t="str">
        <f>IF(VLOOKUP($A16,'B2B - Flux 2 - UBL'!$A16:$R274,10,FALSE)=0,"",VLOOKUP($A16,'B2B - Flux 2 - UBL'!$A16:$R274,10,FALSE))</f>
        <v/>
      </c>
      <c r="K16" s="173" t="str">
        <f>IF(VLOOKUP($A16,'B2B - Flux 2 - UBL'!$A16:$R274,11,FALSE)=0,"",VLOOKUP($A16,'B2B - Flux 2 - UBL'!$A16:$R274,11,FALSE))</f>
        <v/>
      </c>
      <c r="L16" s="118" t="str">
        <f>IF(VLOOKUP($A16,'B2B - Flux 2 - UBL'!$A16:$R274,12,FALSE)=0,"",VLOOKUP($A16,'B2B - Flux 2 - UBL'!$A16:$R274,12,FALSE))</f>
        <v/>
      </c>
      <c r="M16" s="132" t="str">
        <f>IF(VLOOKUP($A16,'B2B - Flux 2 - UBL'!$A16:$R274,13,FALSE)=0,"",VLOOKUP($A16,'B2B - Flux 2 - UBL'!$A16:$R274,13,FALSE))</f>
        <v xml:space="preserve">Groupe de termes métiers fournissant des informations sur le processus métier et les règles applicables au document Facture. </v>
      </c>
      <c r="N16" s="154" t="str">
        <f>IF(VLOOKUP($A16,'B2B - Flux 2 - UBL'!$A16:$R274,14,FALSE)=0,"",VLOOKUP($A16,'B2B - Flux 2 - UBL'!$A16:$R274,14,FALSE))</f>
        <v/>
      </c>
      <c r="O16" s="155" t="s">
        <v>945</v>
      </c>
      <c r="P16" s="156" t="str">
        <f>IF(VLOOKUP($A16,'B2B - Flux 2 - UBL'!$A16:$R274,15,FALSE)=0,"",VLOOKUP($A16,'B2B - Flux 2 - UBL'!$A16:$R274,15,FALSE))</f>
        <v/>
      </c>
      <c r="Q16" s="156" t="str">
        <f>IF(VLOOKUP($A16,'B2B - Flux 2 - UBL'!$A16:$R274,16,FALSE)=0,"",VLOOKUP($A16,'B2B - Flux 2 - UBL'!$A16:$R274,16,FALSE))</f>
        <v/>
      </c>
      <c r="R16" s="156" t="str">
        <f>IF(VLOOKUP($A16,'B2B - Flux 2 - UBL'!$A16:$R274,17,FALSE)=0,"",VLOOKUP($A16,'B2B - Flux 2 - UBL'!$A16:$R274,17,FALSE))</f>
        <v/>
      </c>
      <c r="S16" s="118" t="str">
        <f>IF(VLOOKUP($A16,'B2B - Flux 2 - UBL'!$A16:$R274,5,FALSE)=0,"",VLOOKUP($A16,'B2B - Flux 2 - UBL'!$A16:$R274,5,FALSE))</f>
        <v/>
      </c>
    </row>
    <row r="17" spans="1:19" ht="85.5" x14ac:dyDescent="0.25">
      <c r="A17" s="35" t="s">
        <v>59</v>
      </c>
      <c r="B17" s="22" t="str">
        <f xml:space="preserve"> IF(VLOOKUP($A17,'B2B - Flux 2 - UBL'!$A17:$R275,2,FALSE)=0,"",VLOOKUP($A17,'B2B - Flux 2 - UBL'!$A17:$R275,2,FALSE))</f>
        <v>0.1</v>
      </c>
      <c r="C17" s="31"/>
      <c r="D17" s="32" t="str">
        <f>IF(VLOOKUP($A17,'B2B - Flux 2 - UBL'!$A17:$R275,4,FALSE)=0,"",VLOOKUP($A17,'B2B - Flux 2 - UBL'!$A17:$R275,4,FALSE))</f>
        <v>Type de processus métier (cadre de facturation)</v>
      </c>
      <c r="E17" s="32"/>
      <c r="F17" s="33"/>
      <c r="G17" s="101" t="str">
        <f>IF(VLOOKUP($A17,'B2B - Flux 2 - UBL'!$A17:$R275,7,FALSE)=0,"",VLOOKUP($A17,'B2B - Flux 2 - UBL'!$A17:$R275,7,FALSE))</f>
        <v>/Invoice
/CreditNote</v>
      </c>
      <c r="H17" s="95" t="str">
        <f>IF(VLOOKUP($A17,'B2B - Flux 2 - UBL'!$A17:$R275,8,FALSE)=0,"",VLOOKUP($A17,'B2B - Flux 2 - UBL'!$A17:$R275,8,FALSE))</f>
        <v>/cbc:ProfileID</v>
      </c>
      <c r="I17" s="29" t="str">
        <f>IF(VLOOKUP($A17,'B2B - Flux 2 - UBL'!$A17:$R275,9,FALSE)=0,"",VLOOKUP($A17,'B2B - Flux 2 - UBL'!$A17:$R275,9,FALSE))</f>
        <v>TEXTE</v>
      </c>
      <c r="J17" s="28">
        <f>IF(VLOOKUP($A17,'B2B - Flux 2 - UBL'!$A17:$R275,10,FALSE)=0,"",VLOOKUP($A17,'B2B - Flux 2 - UBL'!$A17:$R275,10,FALSE))</f>
        <v>3</v>
      </c>
      <c r="K17" s="25" t="str">
        <f>IF(VLOOKUP($A17,'B2B - Flux 2 - UBL'!$A17:$R275,11,FALSE)=0,"",VLOOKUP($A17,'B2B - Flux 2 - UBL'!$A17:$R275,11,FALSE))</f>
        <v/>
      </c>
      <c r="L17" s="55" t="str">
        <f>IF(VLOOKUP($A17,'B2B - Flux 2 - UBL'!$A17:$R275,12,FALSE)=0,"",VLOOKUP($A17,'B2B - Flux 2 - UBL'!$A17:$R275,12,FALSE))</f>
        <v/>
      </c>
      <c r="M17" s="27" t="str">
        <f>IF(VLOOKUP($A17,'B2B - Flux 2 - UBL'!$A17:$R275,13,FALSE)=0,"",VLOOKUP($A17,'B2B - Flux 2 - UBL'!$A17:$R275,13,FALSE))</f>
        <v>Identifie le contexte de processus métier dans lequel se déroule l'opération. Permet à l'Acheteur de traiter la Facture de manière appropriée.</v>
      </c>
      <c r="N17" s="27" t="str">
        <f>IF(VLOOKUP($A17,'B2B - Flux 2 - UBL'!$A17:$R275,14,FALSE)=0,"",VLOOKUP($A17,'B2B - Flux 2 - UBL'!$A17:$R275,14,FALSE))</f>
        <v>A spécifier par l'Acheteur.</v>
      </c>
      <c r="O17" s="137" t="s">
        <v>945</v>
      </c>
      <c r="P17" s="145" t="str">
        <f>IF(VLOOKUP($A17,'B2B - Flux 2 - UBL'!$A17:$R275,15,FALSE)=0,"",VLOOKUP($A17,'B2B - Flux 2 - UBL'!$A17:$R275,15,FALSE))</f>
        <v>G1.02
G1.33
G1.59
G1.60
G1.64
G6.08</v>
      </c>
      <c r="Q17" s="22" t="str">
        <f>IF(VLOOKUP($A17,'B2B - Flux 2 - UBL'!$A17:$R275,16,FALSE)=0,"",VLOOKUP($A17,'B2B - Flux 2 - UBL'!$A17:$R275,16,FALSE))</f>
        <v/>
      </c>
      <c r="R17" s="22" t="str">
        <f>IF(VLOOKUP($A17,'B2B - Flux 2 - UBL'!$A17:$R275,17,FALSE)=0,"",VLOOKUP($A17,'B2B - Flux 2 - UBL'!$A17:$R275,17,FALSE))</f>
        <v/>
      </c>
      <c r="S17" s="107" t="str">
        <f>IF(VLOOKUP($A17,'B2B - Flux 2 - UBL'!$A17:$R275,5,FALSE)=0,"",VLOOKUP($A17,'B2B - Flux 2 - UBL'!$A17:$R275,5,FALSE))</f>
        <v/>
      </c>
    </row>
    <row r="18" spans="1:19" ht="57" x14ac:dyDescent="0.25">
      <c r="A18" s="35" t="s">
        <v>61</v>
      </c>
      <c r="B18" s="22" t="str">
        <f xml:space="preserve"> IF(VLOOKUP($A18,'B2B - Flux 2 - UBL'!$A18:$R276,2,FALSE)=0,"",VLOOKUP($A18,'B2B - Flux 2 - UBL'!$A18:$R276,2,FALSE))</f>
        <v>1.1</v>
      </c>
      <c r="C18" s="36"/>
      <c r="D18" s="32" t="str">
        <f>IF(VLOOKUP($A18,'B2B - Flux 2 - UBL'!$A18:$R276,4,FALSE)=0,"",VLOOKUP($A18,'B2B - Flux 2 - UBL'!$A18:$R276,4,FALSE))</f>
        <v>Type de profil (e-invoicing, e-reporting, facture etc..)</v>
      </c>
      <c r="E18" s="37"/>
      <c r="F18" s="37"/>
      <c r="G18" s="101" t="str">
        <f>IF(VLOOKUP($A18,'B2B - Flux 2 - UBL'!$A18:$R276,7,FALSE)=0,"",VLOOKUP($A18,'B2B - Flux 2 - UBL'!$A18:$R276,7,FALSE))</f>
        <v>/Invoice
/CreditNote</v>
      </c>
      <c r="H18" s="95" t="str">
        <f>IF(VLOOKUP($A18,'B2B - Flux 2 - UBL'!$A18:$R276,8,FALSE)=0,"",VLOOKUP($A18,'B2B - Flux 2 - UBL'!$A18:$R276,8,FALSE))</f>
        <v>/cbc:CustomizationID</v>
      </c>
      <c r="I18" s="29" t="str">
        <f>IF(VLOOKUP($A18,'B2B - Flux 2 - UBL'!$A18:$R276,9,FALSE)=0,"",VLOOKUP($A18,'B2B - Flux 2 - UBL'!$A18:$R276,9,FALSE))</f>
        <v>IDENTIFIANT</v>
      </c>
      <c r="J18" s="28" t="str">
        <f>IF(VLOOKUP($A18,'B2B - Flux 2 - UBL'!$A18:$R276,10,FALSE)=0,"",VLOOKUP($A18,'B2B - Flux 2 - UBL'!$A18:$R276,10,FALSE))</f>
        <v/>
      </c>
      <c r="K18" s="25" t="str">
        <f>IF(VLOOKUP($A18,'B2B - Flux 2 - UBL'!$A18:$R276,11,FALSE)=0,"",VLOOKUP($A18,'B2B - Flux 2 - UBL'!$A18:$R276,11,FALSE))</f>
        <v/>
      </c>
      <c r="L18" s="55" t="str">
        <f>IF(VLOOKUP($A18,'B2B - Flux 2 - UBL'!$A18:$R276,12,FALSE)=0,"",VLOOKUP($A18,'B2B - Flux 2 - UBL'!$A18:$R276,12,FALSE))</f>
        <v/>
      </c>
      <c r="M18" s="27" t="str">
        <f>IF(VLOOKUP($A18,'B2B - Flux 2 - UBL'!$A18:$R276,13,FALSE)=0,"",VLOOKUP($A18,'B2B - Flux 2 - UBL'!$A18:$R276,13,FALSE))</f>
        <v>Identification de la spécification contenant la totalité des règles concernant le contenu sémantique, les cardinalités et les règles opérationnelles auxquelles se conforment les données contenues dans l’instance de document.</v>
      </c>
      <c r="N18" s="27" t="str">
        <f>IF(VLOOKUP($A18,'B2B - Flux 2 - UBL'!$A18:$R276,14,FALSE)=0,"",VLOOKUP($A18,'B2B - Flux 2 - UBL'!$A18:$R276,14,FALSE))</f>
        <v>Elle identifie la norme de facturation européenne ainsi que les éventuelles extensions appliquées.
L'identification peut inclure la version de la spécification.</v>
      </c>
      <c r="O18" s="137" t="s">
        <v>945</v>
      </c>
      <c r="P18" s="22" t="str">
        <f>IF(VLOOKUP($A18,'B2B - Flux 2 - UBL'!$A18:$R276,15,FALSE)=0,"",VLOOKUP($A18,'B2B - Flux 2 - UBL'!$A18:$R276,15,FALSE))</f>
        <v/>
      </c>
      <c r="Q18" s="96" t="str">
        <f>IF(VLOOKUP($A18,'B2B - Flux 2 - UBL'!$A18:$R276,16,FALSE)=0,"",VLOOKUP($A18,'B2B - Flux 2 - UBL'!$A18:$R276,16,FALSE))</f>
        <v>S1.06</v>
      </c>
      <c r="R18" s="96" t="str">
        <f>IF(VLOOKUP($A18,'B2B - Flux 2 - UBL'!$A18:$R276,17,FALSE)=0,"",VLOOKUP($A18,'B2B - Flux 2 - UBL'!$A18:$R276,17,FALSE))</f>
        <v>BR-1</v>
      </c>
      <c r="S18" s="97" t="str">
        <f>IF(VLOOKUP($A18,'B2B - Flux 2 - UBL'!$A18:$R276,5,FALSE)=0,"",VLOOKUP($A18,'B2B - Flux 2 - UBL'!$A18:$R276,5,FALSE))</f>
        <v/>
      </c>
    </row>
    <row r="19" spans="1:19" ht="85.5" x14ac:dyDescent="0.25">
      <c r="A19" s="23" t="s">
        <v>64</v>
      </c>
      <c r="B19" s="22" t="str">
        <f xml:space="preserve"> IF(VLOOKUP($A19,'B2B - Flux 2 - UBL'!$A19:$R277,2,FALSE)=0,"",VLOOKUP($A19,'B2B - Flux 2 - UBL'!$A19:$R277,2,FALSE))</f>
        <v>0.N</v>
      </c>
      <c r="C19" s="30" t="str">
        <f xml:space="preserve"> IF(VLOOKUP($A19,'B2B - Flux 2 - UBL'!$A19:$R277,2,FALSE)=0,"",VLOOKUP($A19,'B2B - Flux 2 - UBL'!$A19:$R277,3,FALSE))</f>
        <v>RÉFÉRENCE À UNE FACTURE ANTÉRIEURE</v>
      </c>
      <c r="D19" s="24"/>
      <c r="E19" s="24"/>
      <c r="F19" s="24"/>
      <c r="G19" s="101" t="str">
        <f>IF(VLOOKUP($A19,'B2B - Flux 2 - UBL'!$A19:$R277,7,FALSE)=0,"",VLOOKUP($A19,'B2B - Flux 2 - UBL'!$A19:$R277,7,FALSE))</f>
        <v>/Invoice
/CreditNote</v>
      </c>
      <c r="H19" s="95" t="str">
        <f>IF(VLOOKUP($A19,'B2B - Flux 2 - UBL'!$A19:$R277,8,FALSE)=0,"",VLOOKUP($A19,'B2B - Flux 2 - UBL'!$A19:$R277,8,FALSE))</f>
        <v>/cac:BillingReference/cac:InvoiceDocumentReference</v>
      </c>
      <c r="I19" s="180" t="str">
        <f>IF(VLOOKUP($A19,'B2B - Flux 2 - UBL'!$A19:$R277,9,FALSE)=0,"",VLOOKUP($A19,'B2B - Flux 2 - UBL'!$A19:$R277,9,FALSE))</f>
        <v/>
      </c>
      <c r="J19" s="118" t="str">
        <f>IF(VLOOKUP($A19,'B2B - Flux 2 - UBL'!$A19:$R277,10,FALSE)=0,"",VLOOKUP($A19,'B2B - Flux 2 - UBL'!$A19:$R277,10,FALSE))</f>
        <v/>
      </c>
      <c r="K19" s="173" t="str">
        <f>IF(VLOOKUP($A19,'B2B - Flux 2 - UBL'!$A19:$R277,11,FALSE)=0,"",VLOOKUP($A19,'B2B - Flux 2 - UBL'!$A19:$R277,11,FALSE))</f>
        <v/>
      </c>
      <c r="L19" s="118" t="str">
        <f>IF(VLOOKUP($A19,'B2B - Flux 2 - UBL'!$A19:$R277,12,FALSE)=0,"",VLOOKUP($A19,'B2B - Flux 2 - UBL'!$A19:$R277,12,FALSE))</f>
        <v/>
      </c>
      <c r="M19" s="132" t="str">
        <f>IF(VLOOKUP($A19,'B2B - Flux 2 - UBL'!$A19:$R277,13,FALSE)=0,"",VLOOKUP($A19,'B2B - Flux 2 - UBL'!$A19:$R277,13,FALSE))</f>
        <v>Groupe de termes métiers fournissant des informations sur une Facture antérieure qui doit être rectifiée ou faire l’objet d’une facture d’avoir.</v>
      </c>
      <c r="N19" s="154" t="str">
        <f>IF(VLOOKUP($A19,'B2B - Flux 2 - UBL'!$A19:$R277,14,FALSE)=0,"",VLOOKUP($A19,'B2B - Flux 2 - UBL'!$A19:$R277,14,FALSE))</f>
        <v>À utiliser dans les cas suivants : 
- la correction d'une facture précédente
- la facture finale faisant référence à des factures partielles précédentes
- la facture finale faisant référence à des factures de pré-paiement précédentes</v>
      </c>
      <c r="O19" s="155" t="s">
        <v>945</v>
      </c>
      <c r="P19" s="156" t="str">
        <f>IF(VLOOKUP($A19,'B2B - Flux 2 - UBL'!$A19:$R277,15,FALSE)=0,"",VLOOKUP($A19,'B2B - Flux 2 - UBL'!$A19:$R277,15,FALSE))</f>
        <v>G1.31</v>
      </c>
      <c r="Q19" s="156" t="str">
        <f>IF(VLOOKUP($A19,'B2B - Flux 2 - UBL'!$A19:$R277,16,FALSE)=0,"",VLOOKUP($A19,'B2B - Flux 2 - UBL'!$A19:$R277,16,FALSE))</f>
        <v/>
      </c>
      <c r="R19" s="156" t="str">
        <f>IF(VLOOKUP($A19,'B2B - Flux 2 - UBL'!$A19:$R277,17,FALSE)=0,"",VLOOKUP($A19,'B2B - Flux 2 - UBL'!$A19:$R277,17,FALSE))</f>
        <v/>
      </c>
      <c r="S19" s="118" t="str">
        <f>IF(VLOOKUP($A19,'B2B - Flux 2 - UBL'!$A19:$R277,5,FALSE)=0,"",VLOOKUP($A19,'B2B - Flux 2 - UBL'!$A19:$R277,5,FALSE))</f>
        <v/>
      </c>
    </row>
    <row r="20" spans="1:19" ht="28.5" x14ac:dyDescent="0.25">
      <c r="A20" s="35" t="s">
        <v>66</v>
      </c>
      <c r="B20" s="22" t="str">
        <f xml:space="preserve"> IF(VLOOKUP($A20,'B2B - Flux 2 - UBL'!$A20:$R278,2,FALSE)=0,"",VLOOKUP($A20,'B2B - Flux 2 - UBL'!$A20:$R278,2,FALSE))</f>
        <v>1.1</v>
      </c>
      <c r="C20" s="31"/>
      <c r="D20" s="32" t="str">
        <f>IF(VLOOKUP($A20,'B2B - Flux 2 - UBL'!$A20:$R278,4,FALSE)=0,"",VLOOKUP($A20,'B2B - Flux 2 - UBL'!$A20:$R278,4,FALSE))</f>
        <v>Référence à une facture antérieure</v>
      </c>
      <c r="E20" s="32"/>
      <c r="F20" s="32"/>
      <c r="G20" s="101" t="str">
        <f>IF(VLOOKUP($A20,'B2B - Flux 2 - UBL'!$A20:$R278,7,FALSE)=0,"",VLOOKUP($A20,'B2B - Flux 2 - UBL'!$A20:$R278,7,FALSE))</f>
        <v>/Invoice
/CreditNote</v>
      </c>
      <c r="H20" s="95" t="str">
        <f>IF(VLOOKUP($A20,'B2B - Flux 2 - UBL'!$A20:$R278,8,FALSE)=0,"",VLOOKUP($A20,'B2B - Flux 2 - UBL'!$A20:$R278,8,FALSE))</f>
        <v>/cac:BillingReference/cac:InvoiceDocumentReference/cbc:ID</v>
      </c>
      <c r="I20" s="22" t="str">
        <f>IF(VLOOKUP($A20,'B2B - Flux 2 - UBL'!$A20:$R278,9,FALSE)=0,"",VLOOKUP($A20,'B2B - Flux 2 - UBL'!$A20:$R278,9,FALSE))</f>
        <v>REFERENCE DE DOCUMENT</v>
      </c>
      <c r="J20" s="28">
        <f>IF(VLOOKUP($A20,'B2B - Flux 2 - UBL'!$A20:$R278,10,FALSE)=0,"",VLOOKUP($A20,'B2B - Flux 2 - UBL'!$A20:$R278,10,FALSE))</f>
        <v>20</v>
      </c>
      <c r="K20" s="25" t="str">
        <f>IF(VLOOKUP($A20,'B2B - Flux 2 - UBL'!$A20:$R278,11,FALSE)=0,"",VLOOKUP($A20,'B2B - Flux 2 - UBL'!$A20:$R278,11,FALSE))</f>
        <v/>
      </c>
      <c r="L20" s="55" t="str">
        <f>IF(VLOOKUP($A20,'B2B - Flux 2 - UBL'!$A20:$R278,12,FALSE)=0,"",VLOOKUP($A20,'B2B - Flux 2 - UBL'!$A20:$R278,12,FALSE))</f>
        <v/>
      </c>
      <c r="M20" s="27" t="str">
        <f>IF(VLOOKUP($A20,'B2B - Flux 2 - UBL'!$A20:$R278,13,FALSE)=0,"",VLOOKUP($A20,'B2B - Flux 2 - UBL'!$A20:$R278,13,FALSE))</f>
        <v>Identification d'une Facture précédemment envoyée par le Vendeur.</v>
      </c>
      <c r="N20" s="27" t="str">
        <f>IF(VLOOKUP($A20,'B2B - Flux 2 - UBL'!$A20:$R278,14,FALSE)=0,"",VLOOKUP($A20,'B2B - Flux 2 - UBL'!$A20:$R278,14,FALSE))</f>
        <v/>
      </c>
      <c r="O20" s="137" t="s">
        <v>945</v>
      </c>
      <c r="P20" s="22" t="str">
        <f>IF(VLOOKUP($A20,'B2B - Flux 2 - UBL'!$A20:$R278,15,FALSE)=0,"",VLOOKUP($A20,'B2B - Flux 2 - UBL'!$A20:$R278,15,FALSE))</f>
        <v>G1.05
G1.06 (B2G-FT)</v>
      </c>
      <c r="Q20" s="22" t="str">
        <f>IF(VLOOKUP($A20,'B2B - Flux 2 - UBL'!$A20:$R278,16,FALSE)=0,"",VLOOKUP($A20,'B2B - Flux 2 - UBL'!$A20:$R278,16,FALSE))</f>
        <v/>
      </c>
      <c r="R20" s="22" t="str">
        <f>IF(VLOOKUP($A20,'B2B - Flux 2 - UBL'!$A20:$R278,17,FALSE)=0,"",VLOOKUP($A20,'B2B - Flux 2 - UBL'!$A20:$R278,17,FALSE))</f>
        <v>BR-55</v>
      </c>
      <c r="S20" s="27" t="str">
        <f>IF(VLOOKUP($A20,'B2B - Flux 2 - UBL'!$A20:$R278,5,FALSE)=0,"",VLOOKUP($A20,'B2B - Flux 2 - UBL'!$A20:$R278,5,FALSE))</f>
        <v/>
      </c>
    </row>
    <row r="21" spans="1:19" ht="42.75" x14ac:dyDescent="0.25">
      <c r="A21" s="35" t="s">
        <v>69</v>
      </c>
      <c r="B21" s="22" t="str">
        <f xml:space="preserve"> IF(VLOOKUP($A21,'B2B - Flux 2 - UBL'!$A21:$R279,2,FALSE)=0,"",VLOOKUP($A21,'B2B - Flux 2 - UBL'!$A21:$R279,2,FALSE))</f>
        <v>0.1</v>
      </c>
      <c r="C21" s="39"/>
      <c r="D21" s="32" t="str">
        <f>IF(VLOOKUP($A21,'B2B - Flux 2 - UBL'!$A21:$R279,4,FALSE)=0,"",VLOOKUP($A21,'B2B - Flux 2 - UBL'!$A21:$R279,4,FALSE))</f>
        <v>Date d'émission de facture antérieure</v>
      </c>
      <c r="E21" s="32"/>
      <c r="F21" s="32"/>
      <c r="G21" s="101" t="str">
        <f>IF(VLOOKUP($A21,'B2B - Flux 2 - UBL'!$A21:$R279,7,FALSE)=0,"",VLOOKUP($A21,'B2B - Flux 2 - UBL'!$A21:$R279,7,FALSE))</f>
        <v>/Invoice
/CreditNote</v>
      </c>
      <c r="H21" s="95" t="str">
        <f>IF(VLOOKUP($A21,'B2B - Flux 2 - UBL'!$A21:$R279,8,FALSE)=0,"",VLOOKUP($A21,'B2B - Flux 2 - UBL'!$A21:$R279,8,FALSE))</f>
        <v>/cac:BillingReference/cac:InvoiceDocumentReference/cbc:IssueDate</v>
      </c>
      <c r="I21" s="29" t="str">
        <f>IF(VLOOKUP($A21,'B2B - Flux 2 - UBL'!$A21:$R279,9,FALSE)=0,"",VLOOKUP($A21,'B2B - Flux 2 - UBL'!$A21:$R279,9,FALSE))</f>
        <v>DATE</v>
      </c>
      <c r="J21" s="28" t="str">
        <f>IF(VLOOKUP($A21,'B2B - Flux 2 - UBL'!$A21:$R279,10,FALSE)=0,"",VLOOKUP($A21,'B2B - Flux 2 - UBL'!$A21:$R279,10,FALSE))</f>
        <v>ISO</v>
      </c>
      <c r="K21" s="28" t="str">
        <f>IF(VLOOKUP($A21,'B2B - Flux 2 - UBL'!$A21:$R279,11,FALSE)=0,"",VLOOKUP($A21,'B2B - Flux 2 - UBL'!$A21:$R279,11,FALSE))</f>
        <v>AAAA-MM-JJ</v>
      </c>
      <c r="L21" s="55" t="str">
        <f>IF(VLOOKUP($A21,'B2B - Flux 2 - UBL'!$A21:$R279,12,FALSE)=0,"",VLOOKUP($A21,'B2B - Flux 2 - UBL'!$A21:$R279,12,FALSE))</f>
        <v/>
      </c>
      <c r="M21" s="27" t="str">
        <f>IF(VLOOKUP($A21,'B2B - Flux 2 - UBL'!$A21:$R279,13,FALSE)=0,"",VLOOKUP($A21,'B2B - Flux 2 - UBL'!$A21:$R279,13,FALSE))</f>
        <v>Date à laquelle la Facture antérieure a été émise.</v>
      </c>
      <c r="N21" s="27" t="str">
        <f>IF(VLOOKUP($A21,'B2B - Flux 2 - UBL'!$A21:$R279,14,FALSE)=0,"",VLOOKUP($A21,'B2B - Flux 2 - UBL'!$A21:$R279,14,FALSE))</f>
        <v>La Date d'émission de facture antérieure doit être fournie si l'identifiant de facture antérieure n'est pas unique.</v>
      </c>
      <c r="O21" s="137" t="s">
        <v>946</v>
      </c>
      <c r="P21" s="22" t="str">
        <f>IF(VLOOKUP($A21,'B2B - Flux 2 - UBL'!$A21:$R279,15,FALSE)=0,"",VLOOKUP($A21,'B2B - Flux 2 - UBL'!$A21:$R279,15,FALSE))</f>
        <v>G1.09
G1.36
G6.09</v>
      </c>
      <c r="Q21" s="22" t="str">
        <f>IF(VLOOKUP($A21,'B2B - Flux 2 - UBL'!$A21:$R279,16,FALSE)=0,"",VLOOKUP($A21,'B2B - Flux 2 - UBL'!$A21:$R279,16,FALSE))</f>
        <v/>
      </c>
      <c r="R21" s="22" t="str">
        <f>IF(VLOOKUP($A21,'B2B - Flux 2 - UBL'!$A21:$R279,17,FALSE)=0,"",VLOOKUP($A21,'B2B - Flux 2 - UBL'!$A21:$R279,17,FALSE))</f>
        <v/>
      </c>
      <c r="S21" s="27" t="str">
        <f>IF(VLOOKUP($A21,'B2B - Flux 2 - UBL'!$A21:$R279,5,FALSE)=0,"",VLOOKUP($A21,'B2B - Flux 2 - UBL'!$A21:$R279,5,FALSE))</f>
        <v/>
      </c>
    </row>
    <row r="22" spans="1:19" ht="28.5" x14ac:dyDescent="0.25">
      <c r="A22" s="23" t="s">
        <v>72</v>
      </c>
      <c r="B22" s="22" t="str">
        <f xml:space="preserve"> IF(VLOOKUP($A22,'B2B - Flux 2 - UBL'!$A22:$R280,2,FALSE)=0,"",VLOOKUP($A22,'B2B - Flux 2 - UBL'!$A22:$R280,2,FALSE))</f>
        <v>1.1</v>
      </c>
      <c r="C22" s="40" t="str">
        <f xml:space="preserve"> IF(VLOOKUP($A22,'B2B - Flux 2 - UBL'!$A22:$R280,2,FALSE)=0,"",VLOOKUP($A22,'B2B - Flux 2 - UBL'!$A22:$R280,3,FALSE))</f>
        <v>VENDEUR</v>
      </c>
      <c r="D22" s="24" t="str">
        <f>IF(VLOOKUP($A22,'B2B - Flux 2 - UBL'!$A22:$R280,4,FALSE)=0,"",VLOOKUP($A22,'B2B - Flux 2 - UBL'!$A22:$R280,4,FALSE))</f>
        <v/>
      </c>
      <c r="E22" s="24" t="str">
        <f>IF(VLOOKUP($A22,'B2B - Flux 2 - UBL'!$A22:$R280,5,FALSE)=0,"",VLOOKUP($A22,'B2B - Flux 2 - UBL'!$A22:$R280,5,FALSE))</f>
        <v/>
      </c>
      <c r="F22" s="24" t="str">
        <f>IF(VLOOKUP($A22,'B2B - Flux 2 - UBL'!$A22:$R280,6,FALSE)=0,"",VLOOKUP($A22,'B2B - Flux 2 - UBL'!$A22:$R280,6,FALSE))</f>
        <v/>
      </c>
      <c r="G22" s="101" t="str">
        <f>IF(VLOOKUP($A22,'B2B - Flux 2 - UBL'!$A22:$R280,7,FALSE)=0,"",VLOOKUP($A22,'B2B - Flux 2 - UBL'!$A22:$R280,7,FALSE))</f>
        <v>/Invoice
/CreditNote</v>
      </c>
      <c r="H22" s="95" t="str">
        <f>IF(VLOOKUP($A22,'B2B - Flux 2 - UBL'!$A22:$R280,8,FALSE)=0,"",VLOOKUP($A22,'B2B - Flux 2 - UBL'!$A22:$R280,8,FALSE))</f>
        <v>/cac:AccountingSupplierParty</v>
      </c>
      <c r="I22" s="180" t="str">
        <f>IF(VLOOKUP($A22,'B2B - Flux 2 - UBL'!$A22:$R280,9,FALSE)=0,"",VLOOKUP($A22,'B2B - Flux 2 - UBL'!$A22:$R280,9,FALSE))</f>
        <v/>
      </c>
      <c r="J22" s="118" t="str">
        <f>IF(VLOOKUP($A22,'B2B - Flux 2 - UBL'!$A22:$R280,10,FALSE)=0,"",VLOOKUP($A22,'B2B - Flux 2 - UBL'!$A22:$R280,10,FALSE))</f>
        <v/>
      </c>
      <c r="K22" s="173" t="str">
        <f>IF(VLOOKUP($A22,'B2B - Flux 2 - UBL'!$A22:$R280,11,FALSE)=0,"",VLOOKUP($A22,'B2B - Flux 2 - UBL'!$A22:$R280,11,FALSE))</f>
        <v/>
      </c>
      <c r="L22" s="118" t="str">
        <f>IF(VLOOKUP($A22,'B2B - Flux 2 - UBL'!$A22:$R280,12,FALSE)=0,"",VLOOKUP($A22,'B2B - Flux 2 - UBL'!$A22:$R280,12,FALSE))</f>
        <v/>
      </c>
      <c r="M22" s="132" t="str">
        <f>IF(VLOOKUP($A22,'B2B - Flux 2 - UBL'!$A22:$R280,13,FALSE)=0,"",VLOOKUP($A22,'B2B - Flux 2 - UBL'!$A22:$R280,13,FALSE))</f>
        <v>Groupe de termes métiers fournissant des informations sur le Vendeur.</v>
      </c>
      <c r="N22" s="154" t="str">
        <f>IF(VLOOKUP($A22,'B2B - Flux 2 - UBL'!$A22:$R280,14,FALSE)=0,"",VLOOKUP($A22,'B2B - Flux 2 - UBL'!$A22:$R280,14,FALSE))</f>
        <v/>
      </c>
      <c r="O22" s="155" t="s">
        <v>945</v>
      </c>
      <c r="P22" s="156" t="str">
        <f>IF(VLOOKUP($A22,'B2B - Flux 2 - UBL'!$A22:$R280,15,FALSE)=0,"",VLOOKUP($A22,'B2B - Flux 2 - UBL'!$A22:$R280,15,FALSE))</f>
        <v/>
      </c>
      <c r="Q22" s="156" t="str">
        <f>IF(VLOOKUP($A22,'B2B - Flux 2 - UBL'!$A22:$R280,16,FALSE)=0,"",VLOOKUP($A22,'B2B - Flux 2 - UBL'!$A22:$R280,16,FALSE))</f>
        <v/>
      </c>
      <c r="R22" s="156" t="str">
        <f>IF(VLOOKUP($A22,'B2B - Flux 2 - UBL'!$A22:$R280,17,FALSE)=0,"",VLOOKUP($A22,'B2B - Flux 2 - UBL'!$A22:$R280,17,FALSE))</f>
        <v/>
      </c>
      <c r="S22" s="118" t="str">
        <f>IF(VLOOKUP($A22,'B2B - Flux 2 - UBL'!$A22:$R280,5,FALSE)=0,"",VLOOKUP($A22,'B2B - Flux 2 - UBL'!$A22:$R280,5,FALSE))</f>
        <v/>
      </c>
    </row>
    <row r="23" spans="1:19" ht="42.75" x14ac:dyDescent="0.25">
      <c r="A23" s="35" t="s">
        <v>78</v>
      </c>
      <c r="B23" s="22" t="str">
        <f xml:space="preserve"> IF(VLOOKUP($A23,'B2B - Flux 2 - UBL'!$A25:$R283,2,FALSE)=0,"",VLOOKUP($A23,'B2B - Flux 2 - UBL'!$A25:$R283,2,FALSE))</f>
        <v>0.1</v>
      </c>
      <c r="C23" s="31"/>
      <c r="D23" s="32" t="str">
        <f>IF(VLOOKUP($A23,'B2B - Flux 2 - UBL'!$A25:$R283,4,FALSE)=0,"",VLOOKUP($A23,'B2B - Flux 2 - UBL'!$A25:$R283,4,FALSE))</f>
        <v>Numéro de SIREN</v>
      </c>
      <c r="E23" s="32"/>
      <c r="F23" s="33"/>
      <c r="G23" s="101" t="str">
        <f>IF(VLOOKUP($A23,'B2B - Flux 2 - UBL'!$A25:$R283,7,FALSE)=0,"",VLOOKUP($A23,'B2B - Flux 2 - UBL'!$A25:$R283,7,FALSE))</f>
        <v>/Invoice
/CreditNote</v>
      </c>
      <c r="H23" s="95" t="str">
        <f>IF(VLOOKUP($A23,'B2B - Flux 2 - UBL'!$A25:$R283,8,FALSE)=0,"",VLOOKUP($A23,'B2B - Flux 2 - UBL'!$A25:$R283,8,FALSE))</f>
        <v>/cac:AccountingSupplierParty/cac:Party/cac:PartyLegalEntity/cbc:CompanyID</v>
      </c>
      <c r="I23" s="22" t="str">
        <f>IF(VLOOKUP($A23,'B2B - Flux 2 - UBL'!$A25:$R283,9,FALSE)=0,"",VLOOKUP($A23,'B2B - Flux 2 - UBL'!$A25:$R283,9,FALSE))</f>
        <v>IDENTIFIANT</v>
      </c>
      <c r="J23" s="28">
        <f>IF(VLOOKUP($A23,'B2B - Flux 2 - UBL'!$A25:$R283,10,FALSE)=0,"",VLOOKUP($A23,'B2B - Flux 2 - UBL'!$A25:$R283,10,FALSE))</f>
        <v>9</v>
      </c>
      <c r="K23" s="42" t="str">
        <f>IF(VLOOKUP($A23,'B2B - Flux 2 - UBL'!$A25:$R283,11,FALSE)=0,"",VLOOKUP($A23,'B2B - Flux 2 - UBL'!$A25:$R283,11,FALSE))</f>
        <v xml:space="preserve">CODE 0002 + SIREN
</v>
      </c>
      <c r="L23" s="55" t="str">
        <f>IF(VLOOKUP($A23,'B2B - Flux 2 - UBL'!$A25:$R283,12,FALSE)=0,"",VLOOKUP($A23,'B2B - Flux 2 - UBL'!$A25:$R283,12,FALSE))</f>
        <v/>
      </c>
      <c r="M23" s="27" t="str">
        <f>IF(VLOOKUP($A23,'B2B - Flux 2 - UBL'!$A25:$R283,13,FALSE)=0,"",VLOOKUP($A23,'B2B - Flux 2 - UBL'!$A25:$R283,13,FALSE))</f>
        <v>Identifiant délivré par un organisme d’enregistrement officiel, qui identifie le Vendeur comme une entité juridique ou une personne morale.</v>
      </c>
      <c r="N23" s="27" t="str">
        <f>IF(VLOOKUP($A23,'B2B - Flux 2 - UBL'!$A25:$R283,14,FALSE)=0,"",VLOOKUP($A23,'B2B - Flux 2 - UBL'!$A25:$R283,14,FALSE))</f>
        <v>Si aucun schéma d'identification n'est précisé, il devrait être connu de l'Acheteur et du Vendeur.</v>
      </c>
      <c r="O23" s="137" t="s">
        <v>945</v>
      </c>
      <c r="P23" s="22" t="str">
        <f>IF(VLOOKUP($A23,'B2B - Flux 2 - UBL'!$A25:$R283,15,FALSE)=0,"",VLOOKUP($A23,'B2B - Flux 2 - UBL'!$A25:$R283,15,FALSE))</f>
        <v>G1.61</v>
      </c>
      <c r="Q23" s="22" t="str">
        <f>IF(VLOOKUP($A23,'B2B - Flux 2 - UBL'!$A25:$R283,16,FALSE)=0,"",VLOOKUP($A23,'B2B - Flux 2 - UBL'!$A25:$R283,16,FALSE))</f>
        <v/>
      </c>
      <c r="R23" s="22" t="str">
        <f>IF(VLOOKUP($A23,'B2B - Flux 2 - UBL'!$A25:$R283,17,FALSE)=0,"",VLOOKUP($A23,'B2B - Flux 2 - UBL'!$A25:$R283,17,FALSE))</f>
        <v>BR-CO-26</v>
      </c>
      <c r="S23" s="27" t="str">
        <f>IF(VLOOKUP($A23,'B2B - Flux 2 - UBL'!$A25:$R283,5,FALSE)=0,"",VLOOKUP($A23,'B2B - Flux 2 - UBL'!$A25:$R283,5,FALSE))</f>
        <v/>
      </c>
    </row>
    <row r="24" spans="1:19" ht="71.25" x14ac:dyDescent="0.25">
      <c r="A24" s="35" t="s">
        <v>81</v>
      </c>
      <c r="B24" s="22" t="str">
        <f xml:space="preserve"> IF(VLOOKUP($A24,'B2B - Flux 2 - UBL'!$A26:$R284,2,FALSE)=0,"",VLOOKUP($A24,'B2B - Flux 2 - UBL'!$A26:$R284,2,FALSE))</f>
        <v>0.1</v>
      </c>
      <c r="C24" s="31"/>
      <c r="D24" s="32" t="str">
        <f>IF(VLOOKUP($A24,'B2B - Flux 2 - UBL'!$A26:$R284,4,FALSE)=0,"",VLOOKUP($A24,'B2B - Flux 2 - UBL'!$A26:$R284,4,FALSE))</f>
        <v>Identifiant à la TVA du vendeur</v>
      </c>
      <c r="E24" s="32"/>
      <c r="F24" s="33"/>
      <c r="G24" s="101" t="str">
        <f>IF(VLOOKUP($A24,'B2B - Flux 2 - UBL'!$A26:$R284,7,FALSE)=0,"",VLOOKUP($A24,'B2B - Flux 2 - UBL'!$A26:$R284,7,FALSE))</f>
        <v>/Invoice
/CreditNote</v>
      </c>
      <c r="H24" s="95" t="str">
        <f>IF(VLOOKUP($A24,'B2B - Flux 2 - UBL'!$A26:$R284,8,FALSE)=0,"",VLOOKUP($A24,'B2B - Flux 2 - UBL'!$A26:$R284,8,FALSE))</f>
        <v>/cac:AccountingSupplierParty/cac:Party/cac:PartyTaxScheme/cbc:CompanyID</v>
      </c>
      <c r="I24" s="181" t="str">
        <f>IF(VLOOKUP($A24,'B2B - Flux 2 - UBL'!$A26:$R284,9,FALSE)=0,"",VLOOKUP($A24,'B2B - Flux 2 - UBL'!$A26:$R284,9,FALSE))</f>
        <v>IDENTIFIANT</v>
      </c>
      <c r="J24" s="47">
        <f>IF(VLOOKUP($A24,'B2B - Flux 2 - UBL'!$A26:$R284,10,FALSE)=0,"",VLOOKUP($A24,'B2B - Flux 2 - UBL'!$A26:$R284,10,FALSE))</f>
        <v>14</v>
      </c>
      <c r="K24" s="25" t="str">
        <f>IF(VLOOKUP($A24,'B2B - Flux 2 - UBL'!$A26:$R284,11,FALSE)=0,"",VLOOKUP($A24,'B2B - Flux 2 - UBL'!$A26:$R284,11,FALSE))</f>
        <v/>
      </c>
      <c r="L24" s="105" t="str">
        <f>IF(VLOOKUP($A24,'B2B - Flux 2 - UBL'!$A26:$R284,12,FALSE)=0,"",VLOOKUP($A24,'B2B - Flux 2 - UBL'!$A26:$R284,12,FALSE))</f>
        <v/>
      </c>
      <c r="M24" s="27" t="str">
        <f>IF(VLOOKUP($A24,'B2B - Flux 2 - UBL'!$A26:$R284,13,FALSE)=0,"",VLOOKUP($A24,'B2B - Flux 2 - UBL'!$A26:$R284,13,FALSE))</f>
        <v>Identifiant à la TVA du Vendeur (également appelé Numéro d'identification à la TVA du vendeur).</v>
      </c>
      <c r="N24" s="27" t="str">
        <f>IF(VLOOKUP($A24,'B2B - Flux 2 - UBL'!$A26:$R284,14,FALSE)=0,"",VLOOKUP($A24,'B2B - Flux 2 - UBL'!$A26:$R284,14,FALSE))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4" s="137" t="s">
        <v>945</v>
      </c>
      <c r="P24" s="22" t="str">
        <f>IF(VLOOKUP($A24,'B2B - Flux 2 - UBL'!$A26:$R284,15,FALSE)=0,"",VLOOKUP($A24,'B2B - Flux 2 - UBL'!$A26:$R284,15,FALSE))</f>
        <v>G1.46
G1.47</v>
      </c>
      <c r="Q24" s="22" t="str">
        <f>IF(VLOOKUP($A24,'B2B - Flux 2 - UBL'!$A26:$R284,16,FALSE)=0,"",VLOOKUP($A24,'B2B - Flux 2 - UBL'!$A26:$R284,16,FALSE))</f>
        <v/>
      </c>
      <c r="R24" s="22" t="str">
        <f>IF(VLOOKUP($A24,'B2B - Flux 2 - UBL'!$A26:$R284,17,FALSE)=0,"",VLOOKUP($A24,'B2B - Flux 2 - UBL'!$A26:$R284,17,FALSE))</f>
        <v>BR-CO-9
BR-CO-26</v>
      </c>
      <c r="S24" s="34" t="str">
        <f>IF(VLOOKUP($A24,'B2B - Flux 2 - UBL'!$A26:$R284,5,FALSE)=0,"",VLOOKUP($A24,'B2B - Flux 2 - UBL'!$A26:$R284,5,FALSE))</f>
        <v/>
      </c>
    </row>
    <row r="25" spans="1:19" ht="28.5" x14ac:dyDescent="0.25">
      <c r="A25" s="35" t="s">
        <v>85</v>
      </c>
      <c r="B25" s="22" t="str">
        <f xml:space="preserve"> IF(VLOOKUP($A25,'B2B - Flux 2 - UBL'!$A27:$R285,2,FALSE)=0,"",VLOOKUP($A25,'B2B - Flux 2 - UBL'!$A27:$R285,2,FALSE))</f>
        <v>1.1</v>
      </c>
      <c r="C25" s="31"/>
      <c r="D25" s="48" t="str">
        <f>IF(VLOOKUP($A25,'B2B - Flux 2 - UBL'!$A27:$R285,4,FALSE)=0,"",VLOOKUP($A25,'B2B - Flux 2 - UBL'!$A27:$R285,4,FALSE))</f>
        <v>ADRESSE POSTALE DU VENDEUR</v>
      </c>
      <c r="E25" s="32"/>
      <c r="F25" s="32"/>
      <c r="G25" s="101" t="str">
        <f>IF(VLOOKUP($A25,'B2B - Flux 2 - UBL'!$A27:$R285,7,FALSE)=0,"",VLOOKUP($A25,'B2B - Flux 2 - UBL'!$A27:$R285,7,FALSE))</f>
        <v>/Invoice
/CreditNote</v>
      </c>
      <c r="H25" s="95" t="str">
        <f>IF(VLOOKUP($A25,'B2B - Flux 2 - UBL'!$A27:$R285,8,FALSE)=0,"",VLOOKUP($A25,'B2B - Flux 2 - UBL'!$A27:$R285,8,FALSE))</f>
        <v>/cac:AccountingSupplierParty/cac:Party/cac:PostalAddress</v>
      </c>
      <c r="I25" s="180" t="str">
        <f>IF(VLOOKUP($A25,'B2B - Flux 2 - UBL'!$A27:$R285,9,FALSE)=0,"",VLOOKUP($A25,'B2B - Flux 2 - UBL'!$A27:$R285,9,FALSE))</f>
        <v/>
      </c>
      <c r="J25" s="118" t="str">
        <f>IF(VLOOKUP($A25,'B2B - Flux 2 - UBL'!$A27:$R285,10,FALSE)=0,"",VLOOKUP($A25,'B2B - Flux 2 - UBL'!$A27:$R285,10,FALSE))</f>
        <v/>
      </c>
      <c r="K25" s="173" t="str">
        <f>IF(VLOOKUP($A25,'B2B - Flux 2 - UBL'!$A27:$R285,11,FALSE)=0,"",VLOOKUP($A25,'B2B - Flux 2 - UBL'!$A27:$R285,11,FALSE))</f>
        <v/>
      </c>
      <c r="L25" s="118" t="str">
        <f>IF(VLOOKUP($A25,'B2B - Flux 2 - UBL'!$A27:$R285,12,FALSE)=0,"",VLOOKUP($A25,'B2B - Flux 2 - UBL'!$A27:$R285,12,FALSE))</f>
        <v/>
      </c>
      <c r="M25" s="132" t="str">
        <f>IF(VLOOKUP($A25,'B2B - Flux 2 - UBL'!$A27:$R285,13,FALSE)=0,"",VLOOKUP($A25,'B2B - Flux 2 - UBL'!$A27:$R285,13,FALSE))</f>
        <v>Groupe de termes métiers fournissant des informations sur l'adresse du Vendeur.</v>
      </c>
      <c r="N25" s="154" t="str">
        <f>IF(VLOOKUP($A25,'B2B - Flux 2 - UBL'!$A27:$R285,14,FALSE)=0,"",VLOOKUP($A25,'B2B - Flux 2 - UBL'!$A27:$R285,14,FALSE))</f>
        <v>Les éléments pertinents de l'adresse doivent être remplis pour se conformer aux exigences légales.</v>
      </c>
      <c r="O25" s="155" t="s">
        <v>945</v>
      </c>
      <c r="P25" s="156" t="str">
        <f>IF(VLOOKUP($A25,'B2B - Flux 2 - UBL'!$A27:$R285,15,FALSE)=0,"",VLOOKUP($A25,'B2B - Flux 2 - UBL'!$A27:$R285,15,FALSE))</f>
        <v/>
      </c>
      <c r="Q25" s="156" t="str">
        <f>IF(VLOOKUP($A25,'B2B - Flux 2 - UBL'!$A27:$R285,16,FALSE)=0,"",VLOOKUP($A25,'B2B - Flux 2 - UBL'!$A27:$R285,16,FALSE))</f>
        <v/>
      </c>
      <c r="R25" s="156" t="str">
        <f>IF(VLOOKUP($A25,'B2B - Flux 2 - UBL'!$A27:$R285,17,FALSE)=0,"",VLOOKUP($A25,'B2B - Flux 2 - UBL'!$A27:$R285,17,FALSE))</f>
        <v>BR-8</v>
      </c>
      <c r="S25" s="118" t="str">
        <f>IF(VLOOKUP($A25,'B2B - Flux 2 - UBL'!$A27:$R285,5,FALSE)=0,"",VLOOKUP($A25,'B2B - Flux 2 - UBL'!$A27:$R285,5,FALSE))</f>
        <v/>
      </c>
    </row>
    <row r="26" spans="1:19" ht="71.25" x14ac:dyDescent="0.25">
      <c r="A26" s="43" t="s">
        <v>104</v>
      </c>
      <c r="B26" s="22" t="str">
        <f xml:space="preserve"> IF(VLOOKUP($A26,'B2B - Flux 2 - UBL'!$A28:$R286,2,FALSE)=0,"",VLOOKUP($A26,'B2B - Flux 2 - UBL'!$A28:$R286,2,FALSE))</f>
        <v>1.1</v>
      </c>
      <c r="C26" s="31"/>
      <c r="D26" s="49" t="str">
        <f>IF(VLOOKUP($A26,'B2B - Flux 2 - UBL'!$A28:$R286,4,FALSE)=0,"",VLOOKUP($A26,'B2B - Flux 2 - UBL'!$A28:$R286,4,FALSE))</f>
        <v/>
      </c>
      <c r="E26" s="50" t="str">
        <f>IF(VLOOKUP($A26,'B2B - Flux 2 - UBL'!$A28:$R286,5,FALSE)=0,"",VLOOKUP($A26,'B2B - Flux 2 - UBL'!$A28:$R286,5,FALSE))</f>
        <v>Code de pays du vendeur</v>
      </c>
      <c r="F26" s="52"/>
      <c r="G26" s="101" t="str">
        <f>IF(VLOOKUP($A26,'B2B - Flux 2 - UBL'!$A28:$R286,7,FALSE)=0,"",VLOOKUP($A26,'B2B - Flux 2 - UBL'!$A28:$R286,7,FALSE))</f>
        <v>/Invoice
/CreditNote</v>
      </c>
      <c r="H26" s="95" t="str">
        <f>IF(VLOOKUP($A26,'B2B - Flux 2 - UBL'!$A28:$R286,8,FALSE)=0,"",VLOOKUP($A26,'B2B - Flux 2 - UBL'!$A28:$R286,8,FALSE))</f>
        <v>/cac:AccountingSupplierParty/cac:Party/cac:PostalAddress/cac:Country/cbc:IdentificationCode</v>
      </c>
      <c r="I26" s="22" t="str">
        <f>IF(VLOOKUP($A26,'B2B - Flux 2 - UBL'!$A28:$R286,9,FALSE)=0,"",VLOOKUP($A26,'B2B - Flux 2 - UBL'!$A28:$R286,9,FALSE))</f>
        <v>CODE</v>
      </c>
      <c r="J26" s="28">
        <f>IF(VLOOKUP($A26,'B2B - Flux 2 - UBL'!$A28:$R286,10,FALSE)=0,"",VLOOKUP($A26,'B2B - Flux 2 - UBL'!$A28:$R286,10,FALSE))</f>
        <v>2</v>
      </c>
      <c r="K26" s="28" t="str">
        <f>IF(VLOOKUP($A26,'B2B - Flux 2 - UBL'!$A28:$R286,11,FALSE)=0,"",VLOOKUP($A26,'B2B - Flux 2 - UBL'!$A28:$R286,11,FALSE))</f>
        <v>ISO 3166</v>
      </c>
      <c r="L26" s="55" t="str">
        <f>IF(VLOOKUP($A26,'B2B - Flux 2 - UBL'!$A28:$R286,12,FALSE)=0,"",VLOOKUP($A26,'B2B - Flux 2 - UBL'!$A28:$R286,12,FALSE))</f>
        <v/>
      </c>
      <c r="M26" s="27" t="str">
        <f>IF(VLOOKUP($A26,'B2B - Flux 2 - UBL'!$A28:$R286,13,FALSE)=0,"",VLOOKUP($A26,'B2B - Flux 2 - UBL'!$A28:$R286,13,FALSE))</f>
        <v>Code d'identification du pays.</v>
      </c>
      <c r="N26" s="27" t="str">
        <f>IF(VLOOKUP($A26,'B2B - Flux 2 - UBL'!$A28:$R286,14,FALSE)=0,"",VLOOKUP($A26,'B2B - Flux 2 - UBL'!$A28:$R286,14,FALSE))</f>
        <v>Les listes de pays valides sont enregistrées auprès de l'Agence de maintenance de la norme ISO 3166-1 « Codes pour la représentation des noms de pays et de leurs subdivisions ». Il est recommandé d'utiliser la représentation alpha-2.</v>
      </c>
      <c r="O26" s="137" t="s">
        <v>945</v>
      </c>
      <c r="P26" s="22" t="str">
        <f>IF(VLOOKUP($A26,'B2B - Flux 2 - UBL'!$A28:$R286,15,FALSE)=0,"",VLOOKUP($A26,'B2B - Flux 2 - UBL'!$A28:$R286,15,FALSE))</f>
        <v>G2.01
G2.03</v>
      </c>
      <c r="Q26" s="22" t="str">
        <f>IF(VLOOKUP($A26,'B2B - Flux 2 - UBL'!$A28:$R286,16,FALSE)=0,"",VLOOKUP($A26,'B2B - Flux 2 - UBL'!$A28:$R286,16,FALSE))</f>
        <v/>
      </c>
      <c r="R26" s="22" t="str">
        <f>IF(VLOOKUP($A26,'B2B - Flux 2 - UBL'!$A28:$R286,17,FALSE)=0,"",VLOOKUP($A26,'B2B - Flux 2 - UBL'!$A28:$R286,17,FALSE))</f>
        <v>BR-9</v>
      </c>
      <c r="S26" s="27" t="str">
        <f>IF(VLOOKUP($A26,'B2B - Flux 2 - UBL'!$A28:$R286,5,FALSE)=0,"",VLOOKUP($A26,'B2B - Flux 2 - UBL'!$A28:$R286,5,FALSE))</f>
        <v>Code de pays du vendeur</v>
      </c>
    </row>
    <row r="27" spans="1:19" ht="28.5" x14ac:dyDescent="0.25">
      <c r="A27" s="23" t="s">
        <v>107</v>
      </c>
      <c r="B27" s="22" t="str">
        <f xml:space="preserve"> IF(VLOOKUP($A27,'B2B - Flux 2 - UBL'!$A29:$R287,2,FALSE)=0,"",VLOOKUP($A27,'B2B - Flux 2 - UBL'!$A29:$R287,2,FALSE))</f>
        <v>1.1</v>
      </c>
      <c r="C27" s="81" t="str">
        <f xml:space="preserve"> IF(VLOOKUP($A27,'B2B - Flux 2 - UBL'!$A29:$R287,2,FALSE)=0,"",VLOOKUP($A27,'B2B - Flux 2 - UBL'!$A29:$R287,3,FALSE))</f>
        <v>ACHETEUR</v>
      </c>
      <c r="D27" s="56" t="str">
        <f>IF(VLOOKUP($A27,'B2B - Flux 2 - UBL'!$A29:$R287,4,FALSE)=0,"",VLOOKUP($A27,'B2B - Flux 2 - UBL'!$A29:$R287,4,FALSE))</f>
        <v/>
      </c>
      <c r="E27" s="56" t="str">
        <f>IF(VLOOKUP($A27,'B2B - Flux 2 - UBL'!$A29:$R287,5,FALSE)=0,"",VLOOKUP($A27,'B2B - Flux 2 - UBL'!$A29:$R287,5,FALSE))</f>
        <v/>
      </c>
      <c r="F27" s="56" t="str">
        <f>IF(VLOOKUP($A27,'B2B - Flux 2 - UBL'!$A29:$R287,6,FALSE)=0,"",VLOOKUP($A27,'B2B - Flux 2 - UBL'!$A29:$R287,6,FALSE))</f>
        <v/>
      </c>
      <c r="G27" s="101" t="str">
        <f>IF(VLOOKUP($A27,'B2B - Flux 2 - UBL'!$A29:$R287,7,FALSE)=0,"",VLOOKUP($A27,'B2B - Flux 2 - UBL'!$A29:$R287,7,FALSE))</f>
        <v>/Invoice
/CreditNote</v>
      </c>
      <c r="H27" s="95" t="str">
        <f>IF(VLOOKUP($A27,'B2B - Flux 2 - UBL'!$A29:$R287,8,FALSE)=0,"",VLOOKUP($A27,'B2B - Flux 2 - UBL'!$A29:$R287,8,FALSE))</f>
        <v>/cac:AccountingCustomerParty</v>
      </c>
      <c r="I27" s="180" t="str">
        <f>IF(VLOOKUP($A27,'B2B - Flux 2 - UBL'!$A29:$R287,9,FALSE)=0,"",VLOOKUP($A27,'B2B - Flux 2 - UBL'!$A29:$R287,9,FALSE))</f>
        <v/>
      </c>
      <c r="J27" s="118" t="str">
        <f>IF(VLOOKUP($A27,'B2B - Flux 2 - UBL'!$A29:$R287,10,FALSE)=0,"",VLOOKUP($A27,'B2B - Flux 2 - UBL'!$A29:$R287,10,FALSE))</f>
        <v/>
      </c>
      <c r="K27" s="173" t="str">
        <f>IF(VLOOKUP($A27,'B2B - Flux 2 - UBL'!$A29:$R287,11,FALSE)=0,"",VLOOKUP($A27,'B2B - Flux 2 - UBL'!$A29:$R287,11,FALSE))</f>
        <v/>
      </c>
      <c r="L27" s="118" t="str">
        <f>IF(VLOOKUP($A27,'B2B - Flux 2 - UBL'!$A29:$R287,12,FALSE)=0,"",VLOOKUP($A27,'B2B - Flux 2 - UBL'!$A29:$R287,12,FALSE))</f>
        <v/>
      </c>
      <c r="M27" s="132" t="str">
        <f>IF(VLOOKUP($A27,'B2B - Flux 2 - UBL'!$A29:$R287,13,FALSE)=0,"",VLOOKUP($A27,'B2B - Flux 2 - UBL'!$A29:$R287,13,FALSE))</f>
        <v>Groupe de termes métiers fournissant des informations sur l'Acheteur.</v>
      </c>
      <c r="N27" s="154" t="str">
        <f>IF(VLOOKUP($A27,'B2B - Flux 2 - UBL'!$A29:$R287,14,FALSE)=0,"",VLOOKUP($A27,'B2B - Flux 2 - UBL'!$A29:$R287,14,FALSE))</f>
        <v/>
      </c>
      <c r="O27" s="155" t="s">
        <v>945</v>
      </c>
      <c r="P27" s="156" t="str">
        <f>IF(VLOOKUP($A27,'B2B - Flux 2 - UBL'!$A29:$R287,15,FALSE)=0,"",VLOOKUP($A27,'B2B - Flux 2 - UBL'!$A29:$R287,15,FALSE))</f>
        <v/>
      </c>
      <c r="Q27" s="156" t="str">
        <f>IF(VLOOKUP($A27,'B2B - Flux 2 - UBL'!$A29:$R287,16,FALSE)=0,"",VLOOKUP($A27,'B2B - Flux 2 - UBL'!$A29:$R287,16,FALSE))</f>
        <v/>
      </c>
      <c r="R27" s="156" t="str">
        <f>IF(VLOOKUP($A27,'B2B - Flux 2 - UBL'!$A29:$R287,17,FALSE)=0,"",VLOOKUP($A27,'B2B - Flux 2 - UBL'!$A29:$R287,17,FALSE))</f>
        <v/>
      </c>
      <c r="S27" s="118" t="str">
        <f>IF(VLOOKUP($A27,'B2B - Flux 2 - UBL'!$A29:$R287,5,FALSE)=0,"",VLOOKUP($A27,'B2B - Flux 2 - UBL'!$A29:$R287,5,FALSE))</f>
        <v/>
      </c>
    </row>
    <row r="28" spans="1:19" s="127" customFormat="1" ht="57" x14ac:dyDescent="0.25">
      <c r="A28" s="35" t="s">
        <v>111</v>
      </c>
      <c r="B28" s="22" t="str">
        <f xml:space="preserve"> IF(VLOOKUP($A28,'B2B - Flux 2 - UBL'!$A30:$R288,2,FALSE)=0,"",VLOOKUP($A28,'B2B - Flux 2 - UBL'!$A30:$R288,2,FALSE))</f>
        <v>0.1</v>
      </c>
      <c r="C28" s="121"/>
      <c r="D28" s="32" t="str">
        <f>IF(VLOOKUP($A28,'B2B - Flux 2 - UBL'!$A30:$R288,4,FALSE)=0,"",VLOOKUP($A28,'B2B - Flux 2 - UBL'!$A30:$R288,4,FALSE))</f>
        <v>Numéro de SIREN</v>
      </c>
      <c r="E28" s="122"/>
      <c r="F28" s="123"/>
      <c r="G28" s="101" t="str">
        <f>IF(VLOOKUP($A28,'B2B - Flux 2 - UBL'!$A30:$R288,7,FALSE)=0,"",VLOOKUP($A28,'B2B - Flux 2 - UBL'!$A30:$R288,7,FALSE))</f>
        <v>/Invoice
/CreditNote</v>
      </c>
      <c r="H28" s="95" t="str">
        <f>IF(VLOOKUP($A28,'B2B - Flux 2 - UBL'!$A30:$R288,8,FALSE)=0,"",VLOOKUP($A28,'B2B - Flux 2 - UBL'!$A30:$R288,8,FALSE))</f>
        <v>/cac:AccountingCustomerParty/cac:Party/cac:PartyLegalEntity/cbc:CompanyID</v>
      </c>
      <c r="I28" s="22" t="str">
        <f>IF(VLOOKUP($A28,'B2B - Flux 2 - UBL'!$A30:$R288,9,FALSE)=0,"",VLOOKUP($A28,'B2B - Flux 2 - UBL'!$A30:$R288,9,FALSE))</f>
        <v>IDENTIFIANT</v>
      </c>
      <c r="J28" s="47">
        <f>IF(VLOOKUP($A28,'B2B - Flux 2 - UBL'!$A30:$R288,10,FALSE)=0,"",VLOOKUP($A28,'B2B - Flux 2 - UBL'!$A30:$R288,10,FALSE))</f>
        <v>9</v>
      </c>
      <c r="K28" s="124" t="str">
        <f>IF(VLOOKUP($A28,'B2B - Flux 2 - UBL'!$A30:$R288,11,FALSE)=0,"",VLOOKUP($A28,'B2B - Flux 2 - UBL'!$A30:$R288,11,FALSE))</f>
        <v/>
      </c>
      <c r="L28" s="125" t="str">
        <f>IF(VLOOKUP($A28,'B2B - Flux 2 - UBL'!$A30:$R288,12,FALSE)=0,"",VLOOKUP($A28,'B2B - Flux 2 - UBL'!$A30:$R288,12,FALSE))</f>
        <v/>
      </c>
      <c r="M28" s="27" t="str">
        <f>IF(VLOOKUP($A28,'B2B - Flux 2 - UBL'!$A30:$R288,13,FALSE)=0,"",VLOOKUP($A28,'B2B - Flux 2 - UBL'!$A30:$R288,13,FALSE))</f>
        <v>Identifiant délivré par un organisme d’enregistrement officiel, qui identifie l'Acheteur comme une entité juridique ou une personne morale.</v>
      </c>
      <c r="N28" s="27" t="str">
        <f>IF(VLOOKUP($A28,'B2B - Flux 2 - UBL'!$A30:$R288,14,FALSE)=0,"",VLOOKUP($A28,'B2B - Flux 2 - UBL'!$A30:$R288,14,FALSE))</f>
        <v>Si aucun schéma d'identification n'est précisé, il devrait être connu de l'Acheteur et du Vendeur, par exemple un identifiant exclusivement utilisé dans l'environnement juridique applicable.</v>
      </c>
      <c r="O28" s="139" t="s">
        <v>945</v>
      </c>
      <c r="P28" s="22" t="str">
        <f>IF(VLOOKUP($A28,'B2B - Flux 2 - UBL'!$A30:$R288,15,FALSE)=0,"",VLOOKUP($A28,'B2B - Flux 2 - UBL'!$A30:$R288,15,FALSE))</f>
        <v>G1.63
G1.58</v>
      </c>
      <c r="Q28" s="120" t="str">
        <f>IF(VLOOKUP($A28,'B2B - Flux 2 - UBL'!$A30:$R288,16,FALSE)=0,"",VLOOKUP($A28,'B2B - Flux 2 - UBL'!$A30:$R288,16,FALSE))</f>
        <v/>
      </c>
      <c r="R28" s="120" t="str">
        <f>IF(VLOOKUP($A28,'B2B - Flux 2 - UBL'!$A30:$R288,17,FALSE)=0,"",VLOOKUP($A28,'B2B - Flux 2 - UBL'!$A30:$R288,17,FALSE))</f>
        <v/>
      </c>
      <c r="S28" s="126" t="str">
        <f>IF(VLOOKUP($A28,'B2B - Flux 2 - UBL'!$A30:$R288,5,FALSE)=0,"",VLOOKUP($A28,'B2B - Flux 2 - UBL'!$A30:$R288,5,FALSE))</f>
        <v/>
      </c>
    </row>
    <row r="29" spans="1:19" s="127" customFormat="1" ht="42.75" x14ac:dyDescent="0.25">
      <c r="A29" s="35" t="s">
        <v>1238</v>
      </c>
      <c r="B29" s="22" t="str">
        <f xml:space="preserve"> IF(VLOOKUP($A29,'B2B - Flux 2 - UBL'!$A31:$R289,2,FALSE)=0,"",VLOOKUP($A29,'B2B - Flux 2 - UBL'!$A31:$R289,2,FALSE))</f>
        <v>0.1</v>
      </c>
      <c r="C29" s="121"/>
      <c r="D29" s="32" t="str">
        <f>IF(VLOOKUP($A29,'B2B - Flux 2 - UBL'!$A31:$R289,4,FALSE)=0,"",VLOOKUP($A29,'B2B - Flux 2 - UBL'!$A31:$R289,4,FALSE))</f>
        <v>Identifiant du schéma</v>
      </c>
      <c r="E29" s="122"/>
      <c r="F29" s="123"/>
      <c r="G29" s="101" t="str">
        <f>IF(VLOOKUP($A29,'B2B - Flux 2 - UBL'!$A31:$R289,7,FALSE)=0,"",VLOOKUP($A29,'B2B - Flux 2 - UBL'!$A31:$R289,7,FALSE))</f>
        <v>/Invoice
/CreditNote</v>
      </c>
      <c r="H29" s="101" t="str">
        <f>IF(VLOOKUP($A29,'B2B - Flux 2 - UBL'!$A31:$R289,8,FALSE)=0,"",VLOOKUP($A29,'B2B - Flux 2 - UBL'!$A31:$R289,8,FALSE))</f>
        <v>/cac:AccountingCustomerParty/cac:Party/cac:PartyLegalEntity/cbc:CompanyID/@schemeID
SchemeID = 0002</v>
      </c>
      <c r="I29" s="22" t="str">
        <f>IF(VLOOKUP($A29,'B2B - Flux 2 - UBL'!$A31:$R289,9,FALSE)=0,"",VLOOKUP($A29,'B2B - Flux 2 - UBL'!$A31:$R289,9,FALSE))</f>
        <v>IDENTIFIANT</v>
      </c>
      <c r="J29" s="47">
        <f>IF(VLOOKUP($A29,'B2B - Flux 2 - UBL'!$A31:$R289,10,FALSE)=0,"",VLOOKUP($A29,'B2B - Flux 2 - UBL'!$A31:$R289,10,FALSE))</f>
        <v>5</v>
      </c>
      <c r="K29" s="124" t="str">
        <f>IF(VLOOKUP($A29,'B2B - Flux 2 - UBL'!$A31:$R289,11,FALSE)=0,"",VLOOKUP($A29,'B2B - Flux 2 - UBL'!$A31:$R289,11,FALSE))</f>
        <v/>
      </c>
      <c r="L29" s="125" t="str">
        <f>IF(VLOOKUP($A29,'B2B - Flux 2 - UBL'!$A31:$R289,12,FALSE)=0,"",VLOOKUP($A29,'B2B - Flux 2 - UBL'!$A31:$R289,12,FALSE))</f>
        <v/>
      </c>
      <c r="M29" s="27" t="str">
        <f>IF(VLOOKUP($A29,'B2B - Flux 2 - UBL'!$A31:$R289,13,FALSE)=0,"",VLOOKUP($A29,'B2B - Flux 2 - UBL'!$A31:$R289,13,FALSE))</f>
        <v>Identifiant du schéma de l'identifiant d'enregistrement légal de l'acheteur</v>
      </c>
      <c r="N29" s="27" t="str">
        <f>IF(VLOOKUP($A29,'B2B - Flux 2 - UBL'!$A31:$R289,14,FALSE)=0,"",VLOOKUP($A29,'B2B - Flux 2 - UBL'!$A31:$R289,14,FALSE))</f>
        <v>S'il est utilisé, l'identifiant du schéma doit être choisi parmi les entrées  de liste publiée par l'agence de maintenance ISO 6523.</v>
      </c>
      <c r="O29" s="139" t="s">
        <v>945</v>
      </c>
      <c r="P29" s="22" t="str">
        <f>IF(VLOOKUP($A29,'B2B - Flux 2 - UBL'!$A31:$R289,15,FALSE)=0,"",VLOOKUP($A29,'B2B - Flux 2 - UBL'!$A31:$R289,15,FALSE))</f>
        <v>G6.08</v>
      </c>
      <c r="Q29" s="120" t="str">
        <f>IF(VLOOKUP($A29,'B2B - Flux 2 - UBL'!$A31:$R289,16,FALSE)=0,"",VLOOKUP($A29,'B2B - Flux 2 - UBL'!$A31:$R289,16,FALSE))</f>
        <v/>
      </c>
      <c r="R29" s="120" t="str">
        <f>IF(VLOOKUP($A29,'B2B - Flux 2 - UBL'!$A31:$R289,17,FALSE)=0,"",VLOOKUP($A29,'B2B - Flux 2 - UBL'!$A31:$R289,17,FALSE))</f>
        <v/>
      </c>
      <c r="S29" s="126" t="str">
        <f>IF(VLOOKUP($A29,'B2B - Flux 2 - UBL'!$A31:$R289,5,FALSE)=0,"",VLOOKUP($A29,'B2B - Flux 2 - UBL'!$A31:$R289,5,FALSE))</f>
        <v/>
      </c>
    </row>
    <row r="30" spans="1:19" ht="71.25" x14ac:dyDescent="0.25">
      <c r="A30" s="35" t="s">
        <v>112</v>
      </c>
      <c r="B30" s="22" t="str">
        <f xml:space="preserve"> IF(VLOOKUP($A30,'B2B - Flux 2 - UBL'!$A32:$R290,2,FALSE)=0,"",VLOOKUP($A30,'B2B - Flux 2 - UBL'!$A32:$R290,2,FALSE))</f>
        <v>0.1</v>
      </c>
      <c r="C30" s="31"/>
      <c r="D30" s="32" t="str">
        <f>IF(VLOOKUP($A30,'B2B - Flux 2 - UBL'!$A32:$R290,4,FALSE)=0,"",VLOOKUP($A30,'B2B - Flux 2 - UBL'!$A32:$R290,4,FALSE))</f>
        <v>Identifiant à la TVA  de l'acheteur</v>
      </c>
      <c r="E30" s="32"/>
      <c r="F30" s="32"/>
      <c r="G30" s="101" t="str">
        <f>IF(VLOOKUP($A30,'B2B - Flux 2 - UBL'!$A32:$R290,7,FALSE)=0,"",VLOOKUP($A30,'B2B - Flux 2 - UBL'!$A32:$R290,7,FALSE))</f>
        <v>/Invoice
/CreditNote</v>
      </c>
      <c r="H30" s="95" t="str">
        <f>IF(VLOOKUP($A30,'B2B - Flux 2 - UBL'!$A32:$R290,8,FALSE)=0,"",VLOOKUP($A30,'B2B - Flux 2 - UBL'!$A32:$R290,8,FALSE))</f>
        <v>/cac:AccountingCustomerParty/cac:Party/cac:PartyTaxScheme/cbc:CompanyID</v>
      </c>
      <c r="I30" s="22" t="str">
        <f>IF(VLOOKUP($A30,'B2B - Flux 2 - UBL'!$A32:$R290,9,FALSE)=0,"",VLOOKUP($A30,'B2B - Flux 2 - UBL'!$A32:$R290,9,FALSE))</f>
        <v>IDENTIFIANT</v>
      </c>
      <c r="J30" s="47">
        <f>IF(VLOOKUP($A30,'B2B - Flux 2 - UBL'!$A32:$R290,10,FALSE)=0,"",VLOOKUP($A30,'B2B - Flux 2 - UBL'!$A32:$R290,10,FALSE))</f>
        <v>15</v>
      </c>
      <c r="K30" s="44" t="str">
        <f>IF(VLOOKUP($A30,'B2B - Flux 2 - UBL'!$A32:$R290,11,FALSE)=0,"",VLOOKUP($A30,'B2B - Flux 2 - UBL'!$A32:$R290,11,FALSE))</f>
        <v>ISO 3166</v>
      </c>
      <c r="L30" s="26" t="str">
        <f>IF(VLOOKUP($A30,'B2B - Flux 2 - UBL'!$A32:$R290,12,FALSE)=0,"",VLOOKUP($A30,'B2B - Flux 2 - UBL'!$A32:$R290,12,FALSE))</f>
        <v/>
      </c>
      <c r="M30" s="27" t="str">
        <f>IF(VLOOKUP($A30,'B2B - Flux 2 - UBL'!$A32:$R290,13,FALSE)=0,"",VLOOKUP($A30,'B2B - Flux 2 - UBL'!$A32:$R290,13,FALSE))</f>
        <v>Identifiant à la TVA de l'Acheteur (également appelé Numéro d'identification à la TVA de l'acheteur).</v>
      </c>
      <c r="N30" s="27" t="str">
        <f>IF(VLOOKUP($A30,'B2B - Flux 2 - UBL'!$A32:$R290,14,FALSE)=0,"",VLOOKUP($A30,'B2B - Flux 2 - UBL'!$A32:$R290,14,FALSE))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0" s="137" t="s">
        <v>945</v>
      </c>
      <c r="P30" s="22" t="str">
        <f>IF(VLOOKUP($A30,'B2B - Flux 2 - UBL'!$A32:$R290,15,FALSE)=0,"",VLOOKUP($A30,'B2B - Flux 2 - UBL'!$A32:$R290,15,FALSE))</f>
        <v>G6.08</v>
      </c>
      <c r="Q30" s="22" t="str">
        <f>IF(VLOOKUP($A30,'B2B - Flux 2 - UBL'!$A32:$R290,16,FALSE)=0,"",VLOOKUP($A30,'B2B - Flux 2 - UBL'!$A32:$R290,16,FALSE))</f>
        <v/>
      </c>
      <c r="R30" s="22" t="str">
        <f>IF(VLOOKUP($A30,'B2B - Flux 2 - UBL'!$A32:$R290,17,FALSE)=0,"",VLOOKUP($A30,'B2B - Flux 2 - UBL'!$A32:$R290,17,FALSE))</f>
        <v>BR-CO-9</v>
      </c>
      <c r="S30" s="27" t="str">
        <f>IF(VLOOKUP($A30,'B2B - Flux 2 - UBL'!$A32:$R290,5,FALSE)=0,"",VLOOKUP($A30,'B2B - Flux 2 - UBL'!$A32:$R290,5,FALSE))</f>
        <v/>
      </c>
    </row>
    <row r="31" spans="1:19" ht="28.5" x14ac:dyDescent="0.25">
      <c r="A31" s="35" t="s">
        <v>116</v>
      </c>
      <c r="B31" s="22" t="str">
        <f xml:space="preserve"> IF(VLOOKUP($A31,'B2B - Flux 2 - UBL'!$A33:$R291,2,FALSE)=0,"",VLOOKUP($A31,'B2B - Flux 2 - UBL'!$A33:$R291,2,FALSE))</f>
        <v>1.1</v>
      </c>
      <c r="C31" s="31"/>
      <c r="D31" s="48" t="str">
        <f>IF(VLOOKUP($A31,'B2B - Flux 2 - UBL'!$A33:$R291,4,FALSE)=0,"",VLOOKUP($A31,'B2B - Flux 2 - UBL'!$A33:$R291,4,FALSE))</f>
        <v>ADRESSE POSTALE DE L'ACHETEUR</v>
      </c>
      <c r="E31" s="32"/>
      <c r="F31" s="32"/>
      <c r="G31" s="101" t="str">
        <f>IF(VLOOKUP($A31,'B2B - Flux 2 - UBL'!$A33:$R291,7,FALSE)=0,"",VLOOKUP($A31,'B2B - Flux 2 - UBL'!$A33:$R291,7,FALSE))</f>
        <v>/Invoice
/CreditNote</v>
      </c>
      <c r="H31" s="95" t="str">
        <f>IF(VLOOKUP($A31,'B2B - Flux 2 - UBL'!$A33:$R291,8,FALSE)=0,"",VLOOKUP($A31,'B2B - Flux 2 - UBL'!$A33:$R291,8,FALSE))</f>
        <v>/cac:AccountingCustomerParty/cac:Party/cac:PostalAddress</v>
      </c>
      <c r="I31" s="180" t="str">
        <f>IF(VLOOKUP($A31,'B2B - Flux 2 - UBL'!$A33:$R291,9,FALSE)=0,"",VLOOKUP($A31,'B2B - Flux 2 - UBL'!$A33:$R291,9,FALSE))</f>
        <v/>
      </c>
      <c r="J31" s="118" t="str">
        <f>IF(VLOOKUP($A31,'B2B - Flux 2 - UBL'!$A33:$R291,10,FALSE)=0,"",VLOOKUP($A31,'B2B - Flux 2 - UBL'!$A33:$R291,10,FALSE))</f>
        <v/>
      </c>
      <c r="K31" s="173" t="str">
        <f>IF(VLOOKUP($A31,'B2B - Flux 2 - UBL'!$A33:$R291,11,FALSE)=0,"",VLOOKUP($A31,'B2B - Flux 2 - UBL'!$A33:$R291,11,FALSE))</f>
        <v/>
      </c>
      <c r="L31" s="118" t="str">
        <f>IF(VLOOKUP($A31,'B2B - Flux 2 - UBL'!$A33:$R291,12,FALSE)=0,"",VLOOKUP($A31,'B2B - Flux 2 - UBL'!$A33:$R291,12,FALSE))</f>
        <v/>
      </c>
      <c r="M31" s="132" t="str">
        <f>IF(VLOOKUP($A31,'B2B - Flux 2 - UBL'!$A33:$R291,13,FALSE)=0,"",VLOOKUP($A31,'B2B - Flux 2 - UBL'!$A33:$R291,13,FALSE))</f>
        <v>Groupe de termes métiers fournissant des informations sur l'adresse postale de l'Acheteur.</v>
      </c>
      <c r="N31" s="154" t="str">
        <f>IF(VLOOKUP($A31,'B2B - Flux 2 - UBL'!$A33:$R291,14,FALSE)=0,"",VLOOKUP($A31,'B2B - Flux 2 - UBL'!$A33:$R291,14,FALSE))</f>
        <v>Les éléments pertinents de l'adresse doivent être remplis pour se conformer aux exigences légales.</v>
      </c>
      <c r="O31" s="155" t="s">
        <v>945</v>
      </c>
      <c r="P31" s="156" t="str">
        <f>IF(VLOOKUP($A31,'B2B - Flux 2 - UBL'!$A33:$R291,15,FALSE)=0,"",VLOOKUP($A31,'B2B - Flux 2 - UBL'!$A33:$R291,15,FALSE))</f>
        <v/>
      </c>
      <c r="Q31" s="156" t="str">
        <f>IF(VLOOKUP($A31,'B2B - Flux 2 - UBL'!$A33:$R291,16,FALSE)=0,"",VLOOKUP($A31,'B2B - Flux 2 - UBL'!$A33:$R291,16,FALSE))</f>
        <v/>
      </c>
      <c r="R31" s="156" t="str">
        <f>IF(VLOOKUP($A31,'B2B - Flux 2 - UBL'!$A33:$R291,17,FALSE)=0,"",VLOOKUP($A31,'B2B - Flux 2 - UBL'!$A33:$R291,17,FALSE))</f>
        <v>BR-10</v>
      </c>
      <c r="S31" s="118" t="str">
        <f>IF(VLOOKUP($A31,'B2B - Flux 2 - UBL'!$A33:$R291,5,FALSE)=0,"",VLOOKUP($A31,'B2B - Flux 2 - UBL'!$A33:$R291,5,FALSE))</f>
        <v/>
      </c>
    </row>
    <row r="32" spans="1:19" ht="71.25" x14ac:dyDescent="0.25">
      <c r="A32" s="43" t="s">
        <v>129</v>
      </c>
      <c r="B32" s="22" t="str">
        <f xml:space="preserve"> IF(VLOOKUP($A32,'B2B - Flux 2 - UBL'!$A34:$R292,2,FALSE)=0,"",VLOOKUP($A32,'B2B - Flux 2 - UBL'!$A34:$R292,2,FALSE))</f>
        <v>1.1</v>
      </c>
      <c r="C32" s="31"/>
      <c r="D32" s="74" t="str">
        <f>IF(VLOOKUP($A32,'B2B - Flux 2 - UBL'!$A34:$R292,4,FALSE)=0,"",VLOOKUP($A32,'B2B - Flux 2 - UBL'!$A34:$R292,4,FALSE))</f>
        <v/>
      </c>
      <c r="E32" s="50" t="str">
        <f>IF(VLOOKUP($A32,'B2B - Flux 2 - UBL'!$A34:$R292,5,FALSE)=0,"",VLOOKUP($A32,'B2B - Flux 2 - UBL'!$A34:$R292,5,FALSE))</f>
        <v>Code de pays de l'acheteur</v>
      </c>
      <c r="F32" s="52"/>
      <c r="G32" s="101" t="str">
        <f>IF(VLOOKUP($A32,'B2B - Flux 2 - UBL'!$A34:$R292,7,FALSE)=0,"",VLOOKUP($A32,'B2B - Flux 2 - UBL'!$A34:$R292,7,FALSE))</f>
        <v>/Invoice
/CreditNote</v>
      </c>
      <c r="H32" s="95" t="str">
        <f>IF(VLOOKUP($A32,'B2B - Flux 2 - UBL'!$A34:$R292,8,FALSE)=0,"",VLOOKUP($A32,'B2B - Flux 2 - UBL'!$A34:$R292,8,FALSE))</f>
        <v>/cac:AccountingCustomerParty/cac:Party/cac:PostalAddress/cac:Country/cbc:IdentificationCode</v>
      </c>
      <c r="I32" s="22" t="str">
        <f>IF(VLOOKUP($A32,'B2B - Flux 2 - UBL'!$A34:$R292,9,FALSE)=0,"",VLOOKUP($A32,'B2B - Flux 2 - UBL'!$A34:$R292,9,FALSE))</f>
        <v>CODE</v>
      </c>
      <c r="J32" s="28">
        <f>IF(VLOOKUP($A32,'B2B - Flux 2 - UBL'!$A34:$R292,10,FALSE)=0,"",VLOOKUP($A32,'B2B - Flux 2 - UBL'!$A34:$R292,10,FALSE))</f>
        <v>2</v>
      </c>
      <c r="K32" s="44" t="str">
        <f>IF(VLOOKUP($A32,'B2B - Flux 2 - UBL'!$A34:$R292,11,FALSE)=0,"",VLOOKUP($A32,'B2B - Flux 2 - UBL'!$A34:$R292,11,FALSE))</f>
        <v>ISO 3166</v>
      </c>
      <c r="L32" s="55" t="str">
        <f>IF(VLOOKUP($A32,'B2B - Flux 2 - UBL'!$A34:$R292,12,FALSE)=0,"",VLOOKUP($A32,'B2B - Flux 2 - UBL'!$A34:$R292,12,FALSE))</f>
        <v/>
      </c>
      <c r="M32" s="27" t="str">
        <f>IF(VLOOKUP($A32,'B2B - Flux 2 - UBL'!$A34:$R292,13,FALSE)=0,"",VLOOKUP($A32,'B2B - Flux 2 - UBL'!$A34:$R292,13,FALSE))</f>
        <v>Code d'identification du pays.</v>
      </c>
      <c r="N32" s="27" t="str">
        <f>IF(VLOOKUP($A32,'B2B - Flux 2 - UBL'!$A34:$R292,14,FALSE)=0,"",VLOOKUP($A32,'B2B - Flux 2 - UBL'!$A34:$R292,14,FALSE))</f>
        <v>Les listes de pays valides sont enregistrées auprès de l'Agence de maintenance de la norme ISO 3166-1 « Codes pour la représentation des noms de pays et de leurs subdivisions ». Il est recommandé d'utiliser la représentation alpha-2.</v>
      </c>
      <c r="O32" s="137" t="s">
        <v>945</v>
      </c>
      <c r="P32" s="22" t="str">
        <f>IF(VLOOKUP($A32,'B2B - Flux 2 - UBL'!$A34:$R292,15,FALSE)=0,"",VLOOKUP($A32,'B2B - Flux 2 - UBL'!$A34:$R292,15,FALSE))</f>
        <v>G2.01
G2.03</v>
      </c>
      <c r="Q32" s="22" t="str">
        <f>IF(VLOOKUP($A32,'B2B - Flux 2 - UBL'!$A34:$R292,16,FALSE)=0,"",VLOOKUP($A32,'B2B - Flux 2 - UBL'!$A34:$R292,16,FALSE))</f>
        <v/>
      </c>
      <c r="R32" s="22" t="str">
        <f>IF(VLOOKUP($A32,'B2B - Flux 2 - UBL'!$A34:$R292,17,FALSE)=0,"",VLOOKUP($A32,'B2B - Flux 2 - UBL'!$A34:$R292,17,FALSE))</f>
        <v>BR-11</v>
      </c>
      <c r="S32" s="27" t="str">
        <f>IF(VLOOKUP($A32,'B2B - Flux 2 - UBL'!$A34:$R292,5,FALSE)=0,"",VLOOKUP($A32,'B2B - Flux 2 - UBL'!$A34:$R292,5,FALSE))</f>
        <v>Code de pays de l'acheteur</v>
      </c>
    </row>
    <row r="33" spans="1:19" ht="28.5" x14ac:dyDescent="0.25">
      <c r="A33" s="23" t="s">
        <v>131</v>
      </c>
      <c r="B33" s="22" t="str">
        <f xml:space="preserve"> IF(VLOOKUP($A33,'B2B - Flux 2 - UBL'!$A35:$R293,2,FALSE)=0,"",VLOOKUP($A33,'B2B - Flux 2 - UBL'!$A35:$R293,2,FALSE))</f>
        <v>0.1</v>
      </c>
      <c r="C33" s="76" t="str">
        <f xml:space="preserve"> IF(VLOOKUP($A33,'B2B - Flux 2 - UBL'!$A35:$R293,2,FALSE)=0,"",VLOOKUP($A33,'B2B - Flux 2 - UBL'!$A35:$R293,3,FALSE))</f>
        <v>REPRÉSENTANT FISCAL DU VENDEUR</v>
      </c>
      <c r="D33" s="40"/>
      <c r="E33" s="40"/>
      <c r="F33" s="40"/>
      <c r="G33" s="101" t="str">
        <f>IF(VLOOKUP($A33,'B2B - Flux 2 - UBL'!$A35:$R293,7,FALSE)=0,"",VLOOKUP($A33,'B2B - Flux 2 - UBL'!$A35:$R293,7,FALSE))</f>
        <v>/Invoice
/CreditNote</v>
      </c>
      <c r="H33" s="95" t="str">
        <f>IF(VLOOKUP($A33,'B2B - Flux 2 - UBL'!$A35:$R293,8,FALSE)=0,"",VLOOKUP($A33,'B2B - Flux 2 - UBL'!$A35:$R293,8,FALSE))</f>
        <v>/cac:TaxRepresentativeParty</v>
      </c>
      <c r="I33" s="180" t="str">
        <f>IF(VLOOKUP($A33,'B2B - Flux 2 - UBL'!$A35:$R293,9,FALSE)=0,"",VLOOKUP($A33,'B2B - Flux 2 - UBL'!$A35:$R293,9,FALSE))</f>
        <v/>
      </c>
      <c r="J33" s="118" t="str">
        <f>IF(VLOOKUP($A33,'B2B - Flux 2 - UBL'!$A35:$R293,10,FALSE)=0,"",VLOOKUP($A33,'B2B - Flux 2 - UBL'!$A35:$R293,10,FALSE))</f>
        <v/>
      </c>
      <c r="K33" s="173" t="str">
        <f>IF(VLOOKUP($A33,'B2B - Flux 2 - UBL'!$A35:$R293,11,FALSE)=0,"",VLOOKUP($A33,'B2B - Flux 2 - UBL'!$A35:$R293,11,FALSE))</f>
        <v/>
      </c>
      <c r="L33" s="118" t="str">
        <f>IF(VLOOKUP($A33,'B2B - Flux 2 - UBL'!$A35:$R293,12,FALSE)=0,"",VLOOKUP($A33,'B2B - Flux 2 - UBL'!$A35:$R293,12,FALSE))</f>
        <v/>
      </c>
      <c r="M33" s="132" t="str">
        <f>IF(VLOOKUP($A33,'B2B - Flux 2 - UBL'!$A35:$R293,13,FALSE)=0,"",VLOOKUP($A33,'B2B - Flux 2 - UBL'!$A35:$R293,13,FALSE))</f>
        <v>Groupe de termes métiers fournissant des informations sur le Représentant fiscal du Vendeur.</v>
      </c>
      <c r="N33" s="154" t="str">
        <f>IF(VLOOKUP($A33,'B2B - Flux 2 - UBL'!$A35:$R293,14,FALSE)=0,"",VLOOKUP($A33,'B2B - Flux 2 - UBL'!$A35:$R293,14,FALSE))</f>
        <v/>
      </c>
      <c r="O33" s="155" t="s">
        <v>945</v>
      </c>
      <c r="P33" s="156" t="str">
        <f>IF(VLOOKUP($A33,'B2B - Flux 2 - UBL'!$A35:$R293,15,FALSE)=0,"",VLOOKUP($A33,'B2B - Flux 2 - UBL'!$A35:$R293,15,FALSE))</f>
        <v/>
      </c>
      <c r="Q33" s="156" t="str">
        <f>IF(VLOOKUP($A33,'B2B - Flux 2 - UBL'!$A35:$R293,16,FALSE)=0,"",VLOOKUP($A33,'B2B - Flux 2 - UBL'!$A35:$R293,16,FALSE))</f>
        <v/>
      </c>
      <c r="R33" s="156" t="str">
        <f>IF(VLOOKUP($A33,'B2B - Flux 2 - UBL'!$A35:$R293,17,FALSE)=0,"",VLOOKUP($A33,'B2B - Flux 2 - UBL'!$A35:$R293,17,FALSE))</f>
        <v/>
      </c>
      <c r="S33" s="118" t="str">
        <f>IF(VLOOKUP($A33,'B2B - Flux 2 - UBL'!$A35:$R293,5,FALSE)=0,"",VLOOKUP($A33,'B2B - Flux 2 - UBL'!$A35:$R293,5,FALSE))</f>
        <v/>
      </c>
    </row>
    <row r="34" spans="1:19" ht="28.5" x14ac:dyDescent="0.25">
      <c r="A34" s="35" t="s">
        <v>136</v>
      </c>
      <c r="B34" s="22" t="str">
        <f xml:space="preserve"> IF(VLOOKUP($A34,'B2B - Flux 2 - UBL'!$A37:$R295,2,FALSE)=0,"",VLOOKUP($A34,'B2B - Flux 2 - UBL'!$A37:$R295,2,FALSE))</f>
        <v>1.1</v>
      </c>
      <c r="C34" s="31"/>
      <c r="D34" s="32" t="str">
        <f>IF(VLOOKUP($A34,'B2B - Flux 2 - UBL'!$A37:$R295,4,FALSE)=0,"",VLOOKUP($A34,'B2B - Flux 2 - UBL'!$A37:$R295,4,FALSE))</f>
        <v>Identifiant à la TVA du représentant fiscal du vendeur</v>
      </c>
      <c r="E34" s="32"/>
      <c r="F34" s="32"/>
      <c r="G34" s="101" t="str">
        <f>IF(VLOOKUP($A34,'B2B - Flux 2 - UBL'!$A37:$R295,7,FALSE)=0,"",VLOOKUP($A34,'B2B - Flux 2 - UBL'!$A37:$R295,7,FALSE))</f>
        <v>/Invoice
/CreditNote</v>
      </c>
      <c r="H34" s="95" t="str">
        <f>IF(VLOOKUP($A34,'B2B - Flux 2 - UBL'!$A37:$R295,8,FALSE)=0,"",VLOOKUP($A34,'B2B - Flux 2 - UBL'!$A37:$R295,8,FALSE))</f>
        <v>/cac:TaxRepresentativeParty/cac:PartyTaxScheme/cbc:CompanyID</v>
      </c>
      <c r="I34" s="22" t="str">
        <f>IF(VLOOKUP($A34,'B2B - Flux 2 - UBL'!$A37:$R295,9,FALSE)=0,"",VLOOKUP($A34,'B2B - Flux 2 - UBL'!$A37:$R295,9,FALSE))</f>
        <v>IDENTIFIANT</v>
      </c>
      <c r="J34" s="47">
        <f>IF(VLOOKUP($A34,'B2B - Flux 2 - UBL'!$A37:$R295,10,FALSE)=0,"",VLOOKUP($A34,'B2B - Flux 2 - UBL'!$A37:$R295,10,FALSE))</f>
        <v>13</v>
      </c>
      <c r="K34" s="44" t="str">
        <f>IF(VLOOKUP($A34,'B2B - Flux 2 - UBL'!$A37:$R295,11,FALSE)=0,"",VLOOKUP($A34,'B2B - Flux 2 - UBL'!$A37:$R295,11,FALSE))</f>
        <v>ISO 3166</v>
      </c>
      <c r="L34" s="26" t="str">
        <f>IF(VLOOKUP($A34,'B2B - Flux 2 - UBL'!$A37:$R295,12,FALSE)=0,"",VLOOKUP($A34,'B2B - Flux 2 - UBL'!$A37:$R295,12,FALSE))</f>
        <v/>
      </c>
      <c r="M34" s="27" t="str">
        <f>IF(VLOOKUP($A34,'B2B - Flux 2 - UBL'!$A37:$R295,13,FALSE)=0,"",VLOOKUP($A34,'B2B - Flux 2 - UBL'!$A37:$R295,13,FALSE))</f>
        <v>Identifiant à la TVA de la partie représentant fiscalement le Vendeur.</v>
      </c>
      <c r="N34" s="27" t="str">
        <f>IF(VLOOKUP($A34,'B2B - Flux 2 - UBL'!$A37:$R295,14,FALSE)=0,"",VLOOKUP($A34,'B2B - Flux 2 - UBL'!$A37:$R295,14,FALSE))</f>
        <v>Numéro de TVA consitutué du préfixe d'un code pays basé sur la norme ISO 3166-1.</v>
      </c>
      <c r="O34" s="137" t="s">
        <v>945</v>
      </c>
      <c r="P34" s="22" t="str">
        <f>IF(VLOOKUP($A34,'B2B - Flux 2 - UBL'!$A37:$R295,15,FALSE)=0,"",VLOOKUP($A34,'B2B - Flux 2 - UBL'!$A37:$R295,15,FALSE))</f>
        <v/>
      </c>
      <c r="Q34" s="22" t="str">
        <f>IF(VLOOKUP($A34,'B2B - Flux 2 - UBL'!$A37:$R295,16,FALSE)=0,"",VLOOKUP($A34,'B2B - Flux 2 - UBL'!$A37:$R295,16,FALSE))</f>
        <v/>
      </c>
      <c r="R34" s="22" t="str">
        <f>IF(VLOOKUP($A34,'B2B - Flux 2 - UBL'!$A37:$R295,17,FALSE)=0,"",VLOOKUP($A34,'B2B - Flux 2 - UBL'!$A37:$R295,17,FALSE))</f>
        <v>BR-56
BR-CO-9</v>
      </c>
      <c r="S34" s="27" t="str">
        <f>IF(VLOOKUP($A34,'B2B - Flux 2 - UBL'!$A37:$R295,5,FALSE)=0,"",VLOOKUP($A34,'B2B - Flux 2 - UBL'!$A37:$R295,5,FALSE))</f>
        <v/>
      </c>
    </row>
    <row r="35" spans="1:19" ht="42.75" x14ac:dyDescent="0.25">
      <c r="A35" s="23" t="s">
        <v>154</v>
      </c>
      <c r="B35" s="22" t="str">
        <f xml:space="preserve"> IF(VLOOKUP($A35,'B2B - Flux 2 - UBL'!$A38:$R296,2,FALSE)=0,"",VLOOKUP($A35,'B2B - Flux 2 - UBL'!$A38:$R296,2,FALSE))</f>
        <v>0.1</v>
      </c>
      <c r="C35" s="40" t="str">
        <f xml:space="preserve"> IF(VLOOKUP($A35,'B2B - Flux 2 - UBL'!$A38:$R296,2,FALSE)=0,"",VLOOKUP($A35,'B2B - Flux 2 - UBL'!$A38:$R296,3,FALSE))</f>
        <v>INFORMATIONS DE LIVRAISON/ PRESTATION DE SERVICE</v>
      </c>
      <c r="D35" s="56"/>
      <c r="E35" s="56"/>
      <c r="F35" s="56"/>
      <c r="G35" s="101" t="str">
        <f>IF(VLOOKUP($A35,'B2B - Flux 2 - UBL'!$A38:$R296,7,FALSE)=0,"",VLOOKUP($A35,'B2B - Flux 2 - UBL'!$A38:$R296,7,FALSE))</f>
        <v>/Invoice
/CreditNote</v>
      </c>
      <c r="H35" s="95" t="str">
        <f>IF(VLOOKUP($A35,'B2B - Flux 2 - UBL'!$A38:$R296,8,FALSE)=0,"",VLOOKUP($A35,'B2B - Flux 2 - UBL'!$A38:$R296,8,FALSE))</f>
        <v>/cac:Delivery</v>
      </c>
      <c r="I35" s="180" t="str">
        <f>IF(VLOOKUP($A35,'B2B - Flux 2 - UBL'!$A38:$R296,9,FALSE)=0,"",VLOOKUP($A35,'B2B - Flux 2 - UBL'!$A38:$R296,9,FALSE))</f>
        <v/>
      </c>
      <c r="J35" s="118" t="str">
        <f>IF(VLOOKUP($A35,'B2B - Flux 2 - UBL'!$A38:$R296,10,FALSE)=0,"",VLOOKUP($A35,'B2B - Flux 2 - UBL'!$A38:$R296,10,FALSE))</f>
        <v/>
      </c>
      <c r="K35" s="173" t="str">
        <f>IF(VLOOKUP($A35,'B2B - Flux 2 - UBL'!$A38:$R296,11,FALSE)=0,"",VLOOKUP($A35,'B2B - Flux 2 - UBL'!$A38:$R296,11,FALSE))</f>
        <v/>
      </c>
      <c r="L35" s="118" t="str">
        <f>IF(VLOOKUP($A35,'B2B - Flux 2 - UBL'!$A38:$R296,12,FALSE)=0,"",VLOOKUP($A35,'B2B - Flux 2 - UBL'!$A38:$R296,12,FALSE))</f>
        <v/>
      </c>
      <c r="M35" s="132" t="str">
        <f>IF(VLOOKUP($A35,'B2B - Flux 2 - UBL'!$A38:$R296,13,FALSE)=0,"",VLOOKUP($A35,'B2B - Flux 2 - UBL'!$A38:$R296,13,FALSE))</f>
        <v>Groupe de termes métiers fournissant des informations sur le lieu et la date auxquels les biens et services facturés sont livrés.</v>
      </c>
      <c r="N35" s="154" t="str">
        <f>IF(VLOOKUP($A35,'B2B - Flux 2 - UBL'!$A38:$R296,14,FALSE)=0,"",VLOOKUP($A35,'B2B - Flux 2 - UBL'!$A38:$R296,14,FALSE))</f>
        <v/>
      </c>
      <c r="O35" s="155" t="s">
        <v>945</v>
      </c>
      <c r="P35" s="156" t="str">
        <f>IF(VLOOKUP($A35,'B2B - Flux 2 - UBL'!$A38:$R296,15,FALSE)=0,"",VLOOKUP($A35,'B2B - Flux 2 - UBL'!$A38:$R296,15,FALSE))</f>
        <v/>
      </c>
      <c r="Q35" s="156" t="str">
        <f>IF(VLOOKUP($A35,'B2B - Flux 2 - UBL'!$A38:$R296,16,FALSE)=0,"",VLOOKUP($A35,'B2B - Flux 2 - UBL'!$A38:$R296,16,FALSE))</f>
        <v/>
      </c>
      <c r="R35" s="156" t="str">
        <f>IF(VLOOKUP($A35,'B2B - Flux 2 - UBL'!$A38:$R296,17,FALSE)=0,"",VLOOKUP($A35,'B2B - Flux 2 - UBL'!$A38:$R296,17,FALSE))</f>
        <v/>
      </c>
      <c r="S35" s="118" t="str">
        <f>IF(VLOOKUP($A35,'B2B - Flux 2 - UBL'!$A38:$R296,5,FALSE)=0,"",VLOOKUP($A35,'B2B - Flux 2 - UBL'!$A38:$R296,5,FALSE))</f>
        <v/>
      </c>
    </row>
    <row r="36" spans="1:19" ht="42.75" x14ac:dyDescent="0.25">
      <c r="A36" s="35" t="s">
        <v>156</v>
      </c>
      <c r="B36" s="22" t="str">
        <f xml:space="preserve"> IF(VLOOKUP($A36,'B2B - Flux 2 - UBL'!$A39:$R297,2,FALSE)=0,"",VLOOKUP($A36,'B2B - Flux 2 - UBL'!$A39:$R297,2,FALSE))</f>
        <v>0.1</v>
      </c>
      <c r="C36" s="31"/>
      <c r="D36" s="32" t="str">
        <f>IF(VLOOKUP($A36,'B2B - Flux 2 - UBL'!$A39:$R297,4,FALSE)=0,"",VLOOKUP($A36,'B2B - Flux 2 - UBL'!$A39:$R297,4,FALSE))</f>
        <v>Date effective de livraison / fin d'exécution de la prestation</v>
      </c>
      <c r="E36" s="61"/>
      <c r="F36" s="33"/>
      <c r="G36" s="101" t="str">
        <f>IF(VLOOKUP($A36,'B2B - Flux 2 - UBL'!$A39:$R297,7,FALSE)=0,"",VLOOKUP($A36,'B2B - Flux 2 - UBL'!$A39:$R297,7,FALSE))</f>
        <v>/Invoice
/CreditNote</v>
      </c>
      <c r="H36" s="95" t="str">
        <f>IF(VLOOKUP($A36,'B2B - Flux 2 - UBL'!$A39:$R297,8,FALSE)=0,"",VLOOKUP($A36,'B2B - Flux 2 - UBL'!$A39:$R297,8,FALSE))</f>
        <v>/cac:Delivery/cbc:ActualDeliveryDate</v>
      </c>
      <c r="I36" s="22" t="str">
        <f>IF(VLOOKUP($A36,'B2B - Flux 2 - UBL'!$A39:$R297,9,FALSE)=0,"",VLOOKUP($A36,'B2B - Flux 2 - UBL'!$A39:$R297,9,FALSE))</f>
        <v>DATE</v>
      </c>
      <c r="J36" s="47" t="str">
        <f>IF(VLOOKUP($A36,'B2B - Flux 2 - UBL'!$A39:$R297,10,FALSE)=0,"",VLOOKUP($A36,'B2B - Flux 2 - UBL'!$A39:$R297,10,FALSE))</f>
        <v>ISO</v>
      </c>
      <c r="K36" s="28" t="str">
        <f>IF(VLOOKUP($A36,'B2B - Flux 2 - UBL'!$A39:$R297,11,FALSE)=0,"",VLOOKUP($A36,'B2B - Flux 2 - UBL'!$A39:$R297,11,FALSE))</f>
        <v>AAAA-MM-JJ</v>
      </c>
      <c r="L36" s="55" t="str">
        <f>IF(VLOOKUP($A36,'B2B - Flux 2 - UBL'!$A39:$R297,12,FALSE)=0,"",VLOOKUP($A36,'B2B - Flux 2 - UBL'!$A39:$R297,12,FALSE))</f>
        <v/>
      </c>
      <c r="M36" s="27" t="str">
        <f>IF(VLOOKUP($A36,'B2B - Flux 2 - UBL'!$A39:$R297,13,FALSE)=0,"",VLOOKUP($A36,'B2B - Flux 2 - UBL'!$A39:$R297,13,FALSE))</f>
        <v>Date à laquelle la livraison est effectuée.</v>
      </c>
      <c r="N36" s="27" t="str">
        <f>IF(VLOOKUP($A36,'B2B - Flux 2 - UBL'!$A39:$R297,14,FALSE)=0,"",VLOOKUP($A36,'B2B - Flux 2 - UBL'!$A39:$R297,14,FALSE))</f>
        <v/>
      </c>
      <c r="O36" s="137" t="s">
        <v>945</v>
      </c>
      <c r="P36" s="22" t="str">
        <f>IF(VLOOKUP($A36,'B2B - Flux 2 - UBL'!$A39:$R297,15,FALSE)=0,"",VLOOKUP($A36,'B2B - Flux 2 - UBL'!$A39:$R297,15,FALSE))</f>
        <v>G1.09
G1.36
G1.39</v>
      </c>
      <c r="Q36" s="22" t="str">
        <f>IF(VLOOKUP($A36,'B2B - Flux 2 - UBL'!$A39:$R297,16,FALSE)=0,"",VLOOKUP($A36,'B2B - Flux 2 - UBL'!$A39:$R297,16,FALSE))</f>
        <v/>
      </c>
      <c r="R36" s="22" t="str">
        <f>IF(VLOOKUP($A36,'B2B - Flux 2 - UBL'!$A39:$R297,17,FALSE)=0,"",VLOOKUP($A36,'B2B - Flux 2 - UBL'!$A39:$R297,17,FALSE))</f>
        <v/>
      </c>
      <c r="S36" s="27" t="str">
        <f>IF(VLOOKUP($A36,'B2B - Flux 2 - UBL'!$A39:$R297,5,FALSE)=0,"",VLOOKUP($A36,'B2B - Flux 2 - UBL'!$A39:$R297,5,FALSE))</f>
        <v/>
      </c>
    </row>
    <row r="37" spans="1:19" ht="28.5" x14ac:dyDescent="0.25">
      <c r="A37" s="23" t="s">
        <v>158</v>
      </c>
      <c r="B37" s="22" t="str">
        <f xml:space="preserve"> IF(VLOOKUP($A37,'B2B - Flux 2 - UBL'!$A40:$R298,2,FALSE)=0,"",VLOOKUP($A37,'B2B - Flux 2 - UBL'!$A40:$R298,2,FALSE))</f>
        <v>0.1</v>
      </c>
      <c r="C37" s="30" t="str">
        <f xml:space="preserve"> IF(VLOOKUP($A37,'B2B - Flux 2 - UBL'!$A40:$R298,2,FALSE)=0,"",VLOOKUP($A37,'B2B - Flux 2 - UBL'!$A40:$R298,3,FALSE))</f>
        <v>PERIODE DE FACTURATION</v>
      </c>
      <c r="D37" s="56"/>
      <c r="E37" s="56"/>
      <c r="F37" s="56"/>
      <c r="G37" s="101" t="str">
        <f>IF(VLOOKUP($A37,'B2B - Flux 2 - UBL'!$A40:$R298,7,FALSE)=0,"",VLOOKUP($A37,'B2B - Flux 2 - UBL'!$A40:$R298,7,FALSE))</f>
        <v>/Invoice
/CreditNote</v>
      </c>
      <c r="H37" s="95" t="str">
        <f>IF(VLOOKUP($A37,'B2B - Flux 2 - UBL'!$A40:$R298,8,FALSE)=0,"",VLOOKUP($A37,'B2B - Flux 2 - UBL'!$A40:$R298,8,FALSE))</f>
        <v>/cac:InvoicePeriod</v>
      </c>
      <c r="I37" s="180" t="str">
        <f>IF(VLOOKUP($A37,'B2B - Flux 2 - UBL'!$A40:$R298,9,FALSE)=0,"",VLOOKUP($A37,'B2B - Flux 2 - UBL'!$A40:$R298,9,FALSE))</f>
        <v/>
      </c>
      <c r="J37" s="118" t="str">
        <f>IF(VLOOKUP($A37,'B2B - Flux 2 - UBL'!$A40:$R298,10,FALSE)=0,"",VLOOKUP($A37,'B2B - Flux 2 - UBL'!$A40:$R298,10,FALSE))</f>
        <v/>
      </c>
      <c r="K37" s="173" t="str">
        <f>IF(VLOOKUP($A37,'B2B - Flux 2 - UBL'!$A40:$R298,11,FALSE)=0,"",VLOOKUP($A37,'B2B - Flux 2 - UBL'!$A40:$R298,11,FALSE))</f>
        <v/>
      </c>
      <c r="L37" s="118" t="str">
        <f>IF(VLOOKUP($A37,'B2B - Flux 2 - UBL'!$A40:$R298,12,FALSE)=0,"",VLOOKUP($A37,'B2B - Flux 2 - UBL'!$A40:$R298,12,FALSE))</f>
        <v/>
      </c>
      <c r="M37" s="132" t="str">
        <f>IF(VLOOKUP($A37,'B2B - Flux 2 - UBL'!$A40:$R298,13,FALSE)=0,"",VLOOKUP($A37,'B2B - Flux 2 - UBL'!$A40:$R298,13,FALSE))</f>
        <v>Groupe de termes métiers fournissant des informations sur la période de facturation.</v>
      </c>
      <c r="N37" s="154" t="str">
        <f>IF(VLOOKUP($A37,'B2B - Flux 2 - UBL'!$A40:$R298,14,FALSE)=0,"",VLOOKUP($A37,'B2B - Flux 2 - UBL'!$A40:$R298,14,FALSE))</f>
        <v>Utilisée pour indiquer le moment où la période couverte par la Facture commence et le moment où elle se termine.</v>
      </c>
      <c r="O37" s="155" t="s">
        <v>945</v>
      </c>
      <c r="P37" s="156" t="str">
        <f>IF(VLOOKUP($A37,'B2B - Flux 2 - UBL'!$A40:$R298,15,FALSE)=0,"",VLOOKUP($A37,'B2B - Flux 2 - UBL'!$A40:$R298,15,FALSE))</f>
        <v>G1.39
G6.08</v>
      </c>
      <c r="Q37" s="156" t="str">
        <f>IF(VLOOKUP($A37,'B2B - Flux 2 - UBL'!$A40:$R298,16,FALSE)=0,"",VLOOKUP($A37,'B2B - Flux 2 - UBL'!$A40:$R298,16,FALSE))</f>
        <v/>
      </c>
      <c r="R37" s="156" t="str">
        <f>IF(VLOOKUP($A37,'B2B - Flux 2 - UBL'!$A40:$R298,17,FALSE)=0,"",VLOOKUP($A37,'B2B - Flux 2 - UBL'!$A40:$R298,17,FALSE))</f>
        <v/>
      </c>
      <c r="S37" s="118" t="str">
        <f>IF(VLOOKUP($A37,'B2B - Flux 2 - UBL'!$A40:$R298,5,FALSE)=0,"",VLOOKUP($A37,'B2B - Flux 2 - UBL'!$A40:$R298,5,FALSE))</f>
        <v/>
      </c>
    </row>
    <row r="38" spans="1:19" ht="42.75" x14ac:dyDescent="0.25">
      <c r="A38" s="35" t="s">
        <v>160</v>
      </c>
      <c r="B38" s="22" t="str">
        <f xml:space="preserve"> IF(VLOOKUP($A38,'B2B - Flux 2 - UBL'!$A41:$R299,2,FALSE)=0,"",VLOOKUP($A38,'B2B - Flux 2 - UBL'!$A41:$R299,2,FALSE))</f>
        <v>0.1</v>
      </c>
      <c r="C38" s="31"/>
      <c r="D38" s="32" t="str">
        <f>IF(VLOOKUP($A38,'B2B - Flux 2 - UBL'!$A41:$R299,4,FALSE)=0,"",VLOOKUP($A38,'B2B - Flux 2 - UBL'!$A41:$R299,4,FALSE))</f>
        <v>Date de début de période de facturation</v>
      </c>
      <c r="E38" s="37"/>
      <c r="F38" s="33"/>
      <c r="G38" s="101" t="str">
        <f>IF(VLOOKUP($A38,'B2B - Flux 2 - UBL'!$A41:$R299,7,FALSE)=0,"",VLOOKUP($A38,'B2B - Flux 2 - UBL'!$A41:$R299,7,FALSE))</f>
        <v>/Invoice
/CreditNote</v>
      </c>
      <c r="H38" s="95" t="str">
        <f>IF(VLOOKUP($A38,'B2B - Flux 2 - UBL'!$A41:$R299,8,FALSE)=0,"",VLOOKUP($A38,'B2B - Flux 2 - UBL'!$A41:$R299,8,FALSE))</f>
        <v>/cac:InvoicePeriod/cbc:StartDate</v>
      </c>
      <c r="I38" s="22" t="str">
        <f>IF(VLOOKUP($A38,'B2B - Flux 2 - UBL'!$A41:$R299,9,FALSE)=0,"",VLOOKUP($A38,'B2B - Flux 2 - UBL'!$A41:$R299,9,FALSE))</f>
        <v>DATE</v>
      </c>
      <c r="J38" s="47" t="str">
        <f>IF(VLOOKUP($A38,'B2B - Flux 2 - UBL'!$A41:$R299,10,FALSE)=0,"",VLOOKUP($A38,'B2B - Flux 2 - UBL'!$A41:$R299,10,FALSE))</f>
        <v>ISO</v>
      </c>
      <c r="K38" s="28" t="str">
        <f>IF(VLOOKUP($A38,'B2B - Flux 2 - UBL'!$A41:$R299,11,FALSE)=0,"",VLOOKUP($A38,'B2B - Flux 2 - UBL'!$A41:$R299,11,FALSE))</f>
        <v>AAAA-MM-JJ</v>
      </c>
      <c r="L38" s="55" t="str">
        <f>IF(VLOOKUP($A38,'B2B - Flux 2 - UBL'!$A41:$R299,12,FALSE)=0,"",VLOOKUP($A38,'B2B - Flux 2 - UBL'!$A41:$R299,12,FALSE))</f>
        <v/>
      </c>
      <c r="M38" s="27" t="str">
        <f>IF(VLOOKUP($A38,'B2B - Flux 2 - UBL'!$A41:$R299,13,FALSE)=0,"",VLOOKUP($A38,'B2B - Flux 2 - UBL'!$A41:$R299,13,FALSE))</f>
        <v>Date à laquelle commence la période de facturation.</v>
      </c>
      <c r="N38" s="27" t="str">
        <f>IF(VLOOKUP($A38,'B2B - Flux 2 - UBL'!$A41:$R299,14,FALSE)=0,"",VLOOKUP($A38,'B2B - Flux 2 - UBL'!$A41:$R299,14,FALSE))</f>
        <v>Cette date correspond au premier jour de la période.</v>
      </c>
      <c r="O38" s="137" t="s">
        <v>945</v>
      </c>
      <c r="P38" s="22" t="str">
        <f>IF(VLOOKUP($A38,'B2B - Flux 2 - UBL'!$A41:$R299,15,FALSE)=0,"",VLOOKUP($A38,'B2B - Flux 2 - UBL'!$A41:$R299,15,FALSE))</f>
        <v>G1.09
G1.36
G6.08</v>
      </c>
      <c r="Q38" s="22" t="str">
        <f>IF(VLOOKUP($A38,'B2B - Flux 2 - UBL'!$A41:$R299,16,FALSE)=0,"",VLOOKUP($A38,'B2B - Flux 2 - UBL'!$A41:$R299,16,FALSE))</f>
        <v/>
      </c>
      <c r="R38" s="22" t="str">
        <f>IF(VLOOKUP($A38,'B2B - Flux 2 - UBL'!$A41:$R299,17,FALSE)=0,"",VLOOKUP($A38,'B2B - Flux 2 - UBL'!$A41:$R299,17,FALSE))</f>
        <v>BR-CO-19</v>
      </c>
      <c r="S38" s="27" t="str">
        <f>IF(VLOOKUP($A38,'B2B - Flux 2 - UBL'!$A41:$R299,5,FALSE)=0,"",VLOOKUP($A38,'B2B - Flux 2 - UBL'!$A41:$R299,5,FALSE))</f>
        <v/>
      </c>
    </row>
    <row r="39" spans="1:19" ht="42.75" x14ac:dyDescent="0.25">
      <c r="A39" s="35" t="s">
        <v>162</v>
      </c>
      <c r="B39" s="22" t="str">
        <f xml:space="preserve"> IF(VLOOKUP($A39,'B2B - Flux 2 - UBL'!$A42:$R300,2,FALSE)=0,"",VLOOKUP($A39,'B2B - Flux 2 - UBL'!$A42:$R300,2,FALSE))</f>
        <v>0.1</v>
      </c>
      <c r="C39" s="31"/>
      <c r="D39" s="32" t="str">
        <f>IF(VLOOKUP($A39,'B2B - Flux 2 - UBL'!$A42:$R300,4,FALSE)=0,"",VLOOKUP($A39,'B2B - Flux 2 - UBL'!$A42:$R300,4,FALSE))</f>
        <v>Date de fin de période de facturation</v>
      </c>
      <c r="E39" s="37"/>
      <c r="F39" s="33"/>
      <c r="G39" s="101" t="str">
        <f>IF(VLOOKUP($A39,'B2B - Flux 2 - UBL'!$A42:$R300,7,FALSE)=0,"",VLOOKUP($A39,'B2B - Flux 2 - UBL'!$A42:$R300,7,FALSE))</f>
        <v>/Invoice
/CreditNote</v>
      </c>
      <c r="H39" s="95" t="str">
        <f>IF(VLOOKUP($A39,'B2B - Flux 2 - UBL'!$A42:$R300,8,FALSE)=0,"",VLOOKUP($A39,'B2B - Flux 2 - UBL'!$A42:$R300,8,FALSE))</f>
        <v>/cac:InvoicePeriod/cbc:EndDate</v>
      </c>
      <c r="I39" s="22" t="str">
        <f>IF(VLOOKUP($A39,'B2B - Flux 2 - UBL'!$A42:$R300,9,FALSE)=0,"",VLOOKUP($A39,'B2B - Flux 2 - UBL'!$A42:$R300,9,FALSE))</f>
        <v>DATE</v>
      </c>
      <c r="J39" s="47" t="str">
        <f>IF(VLOOKUP($A39,'B2B - Flux 2 - UBL'!$A42:$R300,10,FALSE)=0,"",VLOOKUP($A39,'B2B - Flux 2 - UBL'!$A42:$R300,10,FALSE))</f>
        <v>ISO</v>
      </c>
      <c r="K39" s="28" t="str">
        <f>IF(VLOOKUP($A39,'B2B - Flux 2 - UBL'!$A42:$R300,11,FALSE)=0,"",VLOOKUP($A39,'B2B - Flux 2 - UBL'!$A42:$R300,11,FALSE))</f>
        <v>AAAA-MM-JJ</v>
      </c>
      <c r="L39" s="55" t="str">
        <f>IF(VLOOKUP($A39,'B2B - Flux 2 - UBL'!$A42:$R300,12,FALSE)=0,"",VLOOKUP($A39,'B2B - Flux 2 - UBL'!$A42:$R300,12,FALSE))</f>
        <v/>
      </c>
      <c r="M39" s="27" t="str">
        <f>IF(VLOOKUP($A39,'B2B - Flux 2 - UBL'!$A42:$R300,13,FALSE)=0,"",VLOOKUP($A39,'B2B - Flux 2 - UBL'!$A42:$R300,13,FALSE))</f>
        <v>Date à laquelle se termine la période de facturation.</v>
      </c>
      <c r="N39" s="27" t="str">
        <f>IF(VLOOKUP($A39,'B2B - Flux 2 - UBL'!$A42:$R300,14,FALSE)=0,"",VLOOKUP($A39,'B2B - Flux 2 - UBL'!$A42:$R300,14,FALSE))</f>
        <v>Cette date correspond au dernier jour de la période.</v>
      </c>
      <c r="O39" s="137" t="s">
        <v>945</v>
      </c>
      <c r="P39" s="22" t="str">
        <f>IF(VLOOKUP($A39,'B2B - Flux 2 - UBL'!$A42:$R300,15,FALSE)=0,"",VLOOKUP($A39,'B2B - Flux 2 - UBL'!$A42:$R300,15,FALSE))</f>
        <v>G1.09
G1.36
G6.08</v>
      </c>
      <c r="Q39" s="22" t="str">
        <f>IF(VLOOKUP($A39,'B2B - Flux 2 - UBL'!$A42:$R300,16,FALSE)=0,"",VLOOKUP($A39,'B2B - Flux 2 - UBL'!$A42:$R300,16,FALSE))</f>
        <v/>
      </c>
      <c r="R39" s="22" t="str">
        <f>IF(VLOOKUP($A39,'B2B - Flux 2 - UBL'!$A42:$R300,17,FALSE)=0,"",VLOOKUP($A39,'B2B - Flux 2 - UBL'!$A42:$R300,17,FALSE))</f>
        <v>BR-29
BR-CO-19</v>
      </c>
      <c r="S39" s="27" t="str">
        <f>IF(VLOOKUP($A39,'B2B - Flux 2 - UBL'!$A42:$R300,5,FALSE)=0,"",VLOOKUP($A39,'B2B - Flux 2 - UBL'!$A42:$R300,5,FALSE))</f>
        <v/>
      </c>
    </row>
    <row r="40" spans="1:19" ht="42.75" x14ac:dyDescent="0.25">
      <c r="A40" s="23" t="s">
        <v>164</v>
      </c>
      <c r="B40" s="22" t="str">
        <f xml:space="preserve"> IF(VLOOKUP($A40,'B2B - Flux 2 - UBL'!$A43:$R301,2,FALSE)=0,"",VLOOKUP($A40,'B2B - Flux 2 - UBL'!$A43:$R301,2,FALSE))</f>
        <v>0.1</v>
      </c>
      <c r="C40" s="40" t="str">
        <f xml:space="preserve"> IF(VLOOKUP($A40,'B2B - Flux 2 - UBL'!$A43:$R301,2,FALSE)=0,"",VLOOKUP($A40,'B2B - Flux 2 - UBL'!$A43:$R301,3,FALSE))</f>
        <v>ADRESSE DE LIVRAISON/ REALISATION PRESTATION de service</v>
      </c>
      <c r="D40" s="56"/>
      <c r="E40" s="56"/>
      <c r="F40" s="56"/>
      <c r="G40" s="101" t="str">
        <f>IF(VLOOKUP($A40,'B2B - Flux 2 - UBL'!$A43:$R301,7,FALSE)=0,"",VLOOKUP($A40,'B2B - Flux 2 - UBL'!$A43:$R301,7,FALSE))</f>
        <v>/Invoice
/CreditNote</v>
      </c>
      <c r="H40" s="95" t="str">
        <f>IF(VLOOKUP($A40,'B2B - Flux 2 - UBL'!$A43:$R301,8,FALSE)=0,"",VLOOKUP($A40,'B2B - Flux 2 - UBL'!$A43:$R301,8,FALSE))</f>
        <v>/cac:Delivery/cac:DeliveryLocation/cac:Address</v>
      </c>
      <c r="I40" s="180" t="str">
        <f>IF(VLOOKUP($A40,'B2B - Flux 2 - UBL'!$A43:$R301,9,FALSE)=0,"",VLOOKUP($A40,'B2B - Flux 2 - UBL'!$A43:$R301,9,FALSE))</f>
        <v/>
      </c>
      <c r="J40" s="118" t="str">
        <f>IF(VLOOKUP($A40,'B2B - Flux 2 - UBL'!$A43:$R301,10,FALSE)=0,"",VLOOKUP($A40,'B2B - Flux 2 - UBL'!$A43:$R301,10,FALSE))</f>
        <v/>
      </c>
      <c r="K40" s="173" t="str">
        <f>IF(VLOOKUP($A40,'B2B - Flux 2 - UBL'!$A43:$R301,11,FALSE)=0,"",VLOOKUP($A40,'B2B - Flux 2 - UBL'!$A43:$R301,11,FALSE))</f>
        <v/>
      </c>
      <c r="L40" s="118" t="str">
        <f>IF(VLOOKUP($A40,'B2B - Flux 2 - UBL'!$A43:$R301,12,FALSE)=0,"",VLOOKUP($A40,'B2B - Flux 2 - UBL'!$A43:$R301,12,FALSE))</f>
        <v/>
      </c>
      <c r="M40" s="132" t="str">
        <f>IF(VLOOKUP($A40,'B2B - Flux 2 - UBL'!$A43:$R301,13,FALSE)=0,"",VLOOKUP($A40,'B2B - Flux 2 - UBL'!$A43:$R301,13,FALSE))</f>
        <v>Groupe de termes métiers fournissant des informations sur l'adresse à laquelle les biens et services facturés ont été ou sont livrés.</v>
      </c>
      <c r="N40" s="154" t="str">
        <f>IF(VLOOKUP($A40,'B2B - Flux 2 - UBL'!$A43:$R301,14,FALSE)=0,"",VLOOKUP($A40,'B2B - Flux 2 - UBL'!$A43:$R301,14,FALSE))</f>
        <v>Dans le cas de l'enlèvement, l'adresse du lieu de livraison est l'adresse d'enlèvement. Les éléments pertinents de l'adresse doivent être remplis pour se conformer aux exigences légales.</v>
      </c>
      <c r="O40" s="155" t="s">
        <v>946</v>
      </c>
      <c r="P40" s="156" t="str">
        <f>IF(VLOOKUP($A40,'B2B - Flux 2 - UBL'!$A43:$R301,15,FALSE)=0,"",VLOOKUP($A40,'B2B - Flux 2 - UBL'!$A43:$R301,15,FALSE))</f>
        <v>G1.50</v>
      </c>
      <c r="Q40" s="156" t="str">
        <f>IF(VLOOKUP($A40,'B2B - Flux 2 - UBL'!$A43:$R301,16,FALSE)=0,"",VLOOKUP($A40,'B2B - Flux 2 - UBL'!$A43:$R301,16,FALSE))</f>
        <v/>
      </c>
      <c r="R40" s="156" t="str">
        <f>IF(VLOOKUP($A40,'B2B - Flux 2 - UBL'!$A43:$R301,17,FALSE)=0,"",VLOOKUP($A40,'B2B - Flux 2 - UBL'!$A43:$R301,17,FALSE))</f>
        <v/>
      </c>
      <c r="S40" s="118" t="str">
        <f>IF(VLOOKUP($A40,'B2B - Flux 2 - UBL'!$A43:$R301,5,FALSE)=0,"",VLOOKUP($A40,'B2B - Flux 2 - UBL'!$A43:$R301,5,FALSE))</f>
        <v/>
      </c>
    </row>
    <row r="41" spans="1:19" ht="71.25" x14ac:dyDescent="0.25">
      <c r="A41" s="35" t="s">
        <v>178</v>
      </c>
      <c r="B41" s="22" t="str">
        <f xml:space="preserve"> IF(VLOOKUP($A41,'B2B - Flux 2 - UBL'!$A50:$R308,2,FALSE)=0,"",VLOOKUP($A41,'B2B - Flux 2 - UBL'!$A50:$R308,2,FALSE))</f>
        <v>1.1</v>
      </c>
      <c r="C41" s="31"/>
      <c r="D41" s="32" t="str">
        <f>IF(VLOOKUP($A41,'B2B - Flux 2 - UBL'!$A50:$R308,4,FALSE)=0,"",VLOOKUP($A41,'B2B - Flux 2 - UBL'!$A50:$R308,4,FALSE))</f>
        <v>Code de pays</v>
      </c>
      <c r="E41" s="32"/>
      <c r="F41" s="33"/>
      <c r="G41" s="101" t="str">
        <f>IF(VLOOKUP($A41,'B2B - Flux 2 - UBL'!$A50:$R308,7,FALSE)=0,"",VLOOKUP($A41,'B2B - Flux 2 - UBL'!$A50:$R308,7,FALSE))</f>
        <v>/Invoice
/CreditNote</v>
      </c>
      <c r="H41" s="95" t="str">
        <f>IF(VLOOKUP($A41,'B2B - Flux 2 - UBL'!$A50:$R308,8,FALSE)=0,"",VLOOKUP($A41,'B2B - Flux 2 - UBL'!$A50:$R308,8,FALSE))</f>
        <v>/cac:Delivery/cac:DeliveryLocation/cac:Address/cac:Country/cbc:IdentificationCode</v>
      </c>
      <c r="I41" s="22" t="str">
        <f>IF(VLOOKUP($A41,'B2B - Flux 2 - UBL'!$A50:$R308,9,FALSE)=0,"",VLOOKUP($A41,'B2B - Flux 2 - UBL'!$A50:$R308,9,FALSE))</f>
        <v>CODE</v>
      </c>
      <c r="J41" s="28">
        <f>IF(VLOOKUP($A41,'B2B - Flux 2 - UBL'!$A50:$R308,10,FALSE)=0,"",VLOOKUP($A41,'B2B - Flux 2 - UBL'!$A50:$R308,10,FALSE))</f>
        <v>2</v>
      </c>
      <c r="K41" s="28" t="str">
        <f>IF(VLOOKUP($A41,'B2B - Flux 2 - UBL'!$A50:$R308,11,FALSE)=0,"",VLOOKUP($A41,'B2B - Flux 2 - UBL'!$A50:$R308,11,FALSE))</f>
        <v>ISO 3166</v>
      </c>
      <c r="L41" s="55" t="str">
        <f>IF(VLOOKUP($A41,'B2B - Flux 2 - UBL'!$A50:$R308,12,FALSE)=0,"",VLOOKUP($A41,'B2B - Flux 2 - UBL'!$A50:$R308,12,FALSE))</f>
        <v/>
      </c>
      <c r="M41" s="27" t="str">
        <f>IF(VLOOKUP($A41,'B2B - Flux 2 - UBL'!$A50:$R308,13,FALSE)=0,"",VLOOKUP($A41,'B2B - Flux 2 - UBL'!$A50:$R308,13,FALSE))</f>
        <v>Code d'identification du pays.</v>
      </c>
      <c r="N41" s="27" t="str">
        <f>IF(VLOOKUP($A41,'B2B - Flux 2 - UBL'!$A50:$R308,14,FALSE)=0,"",VLOOKUP($A41,'B2B - Flux 2 - UBL'!$A50:$R308,14,FALSE))</f>
        <v>Les listes de pays valides sont enregistrées auprès de l'Agence de maintenance de la norme ISO 3166-1 « Codes pour la représentation des noms de pays et de leurs subdivisions ». Il est recommandé d'utiliser la représentation alpha-2.</v>
      </c>
      <c r="O41" s="137" t="s">
        <v>946</v>
      </c>
      <c r="P41" s="22" t="str">
        <f>IF(VLOOKUP($A41,'B2B - Flux 2 - UBL'!$A50:$R308,15,FALSE)=0,"",VLOOKUP($A41,'B2B - Flux 2 - UBL'!$A50:$R308,15,FALSE))</f>
        <v>G2.01
G2.03</v>
      </c>
      <c r="Q41" s="22" t="str">
        <f>IF(VLOOKUP($A41,'B2B - Flux 2 - UBL'!$A50:$R308,16,FALSE)=0,"",VLOOKUP($A41,'B2B - Flux 2 - UBL'!$A50:$R308,16,FALSE))</f>
        <v/>
      </c>
      <c r="R41" s="22" t="str">
        <f>IF(VLOOKUP($A41,'B2B - Flux 2 - UBL'!$A50:$R308,17,FALSE)=0,"",VLOOKUP($A41,'B2B - Flux 2 - UBL'!$A50:$R308,17,FALSE))</f>
        <v>BR-57</v>
      </c>
      <c r="S41" s="27" t="str">
        <f>IF(VLOOKUP($A41,'B2B - Flux 2 - UBL'!$A50:$R308,5,FALSE)=0,"",VLOOKUP($A41,'B2B - Flux 2 - UBL'!$A50:$R308,5,FALSE))</f>
        <v/>
      </c>
    </row>
    <row r="42" spans="1:19" ht="28.5" x14ac:dyDescent="0.25">
      <c r="A42" s="23" t="s">
        <v>180</v>
      </c>
      <c r="B42" s="22" t="str">
        <f xml:space="preserve"> IF(VLOOKUP($A42,'B2B - Flux 2 - UBL'!$A51:$R309,2,FALSE)=0,"",VLOOKUP($A42,'B2B - Flux 2 - UBL'!$A51:$R309,2,FALSE))</f>
        <v>0.n</v>
      </c>
      <c r="C42" s="81" t="str">
        <f xml:space="preserve"> IF(VLOOKUP($A42,'B2B - Flux 2 - UBL'!$A51:$R309,2,FALSE)=0,"",VLOOKUP($A42,'B2B - Flux 2 - UBL'!$A51:$R309,3,FALSE))</f>
        <v>REMISES AU NIVEAU DU DOCUMENT</v>
      </c>
      <c r="D42" s="56"/>
      <c r="E42" s="56"/>
      <c r="F42" s="56"/>
      <c r="G42" s="101" t="str">
        <f>IF(VLOOKUP($A42,'B2B - Flux 2 - UBL'!$A51:$R309,7,FALSE)=0,"",VLOOKUP($A42,'B2B - Flux 2 - UBL'!$A51:$R309,7,FALSE))</f>
        <v>/Invoice
/CreditNote</v>
      </c>
      <c r="H42" s="101" t="str">
        <f>IF(VLOOKUP($A42,'B2B - Flux 2 - UBL'!$A51:$R309,8,FALSE)=0,"",VLOOKUP($A42,'B2B - Flux 2 - UBL'!$A51:$R309,8,FALSE))</f>
        <v>/cac:AllowanceCharge
with cbc:ChargeIndicator = 'false'</v>
      </c>
      <c r="I42" s="180" t="str">
        <f>IF(VLOOKUP($A42,'B2B - Flux 2 - UBL'!$A51:$R309,9,FALSE)=0,"",VLOOKUP($A42,'B2B - Flux 2 - UBL'!$A51:$R309,9,FALSE))</f>
        <v/>
      </c>
      <c r="J42" s="118" t="str">
        <f>IF(VLOOKUP($A42,'B2B - Flux 2 - UBL'!$A51:$R309,10,FALSE)=0,"",VLOOKUP($A42,'B2B - Flux 2 - UBL'!$A51:$R309,10,FALSE))</f>
        <v/>
      </c>
      <c r="K42" s="173" t="str">
        <f>IF(VLOOKUP($A42,'B2B - Flux 2 - UBL'!$A51:$R309,11,FALSE)=0,"",VLOOKUP($A42,'B2B - Flux 2 - UBL'!$A51:$R309,11,FALSE))</f>
        <v/>
      </c>
      <c r="L42" s="118" t="str">
        <f>IF(VLOOKUP($A42,'B2B - Flux 2 - UBL'!$A51:$R309,12,FALSE)=0,"",VLOOKUP($A42,'B2B - Flux 2 - UBL'!$A51:$R309,12,FALSE))</f>
        <v/>
      </c>
      <c r="M42" s="132" t="str">
        <f>IF(VLOOKUP($A42,'B2B - Flux 2 - UBL'!$A51:$R309,13,FALSE)=0,"",VLOOKUP($A42,'B2B - Flux 2 - UBL'!$A51:$R309,13,FALSE))</f>
        <v xml:space="preserve">Groupe de termes métiers fournissant des informations sur les remises applicables à la Facture dans son ensemble. </v>
      </c>
      <c r="N42" s="154" t="str">
        <f>IF(VLOOKUP($A42,'B2B - Flux 2 - UBL'!$A51:$R309,14,FALSE)=0,"",VLOOKUP($A42,'B2B - Flux 2 - UBL'!$A51:$R309,14,FALSE))</f>
        <v>Les déductions telles que la taxe retenue à la source peuvent donc être spécifiés dans ce groupe.</v>
      </c>
      <c r="O42" s="155" t="s">
        <v>946</v>
      </c>
      <c r="P42" s="156" t="str">
        <f>IF(VLOOKUP($A42,'B2B - Flux 2 - UBL'!$A51:$R309,15,FALSE)=0,"",VLOOKUP($A42,'B2B - Flux 2 - UBL'!$A51:$R309,15,FALSE))</f>
        <v/>
      </c>
      <c r="Q42" s="156" t="str">
        <f>IF(VLOOKUP($A42,'B2B - Flux 2 - UBL'!$A51:$R309,16,FALSE)=0,"",VLOOKUP($A42,'B2B - Flux 2 - UBL'!$A51:$R309,16,FALSE))</f>
        <v/>
      </c>
      <c r="R42" s="156" t="str">
        <f>IF(VLOOKUP($A42,'B2B - Flux 2 - UBL'!$A51:$R309,17,FALSE)=0,"",VLOOKUP($A42,'B2B - Flux 2 - UBL'!$A51:$R309,17,FALSE))</f>
        <v/>
      </c>
      <c r="S42" s="118" t="str">
        <f>IF(VLOOKUP($A42,'B2B - Flux 2 - UBL'!$A51:$R309,5,FALSE)=0,"",VLOOKUP($A42,'B2B - Flux 2 - UBL'!$A51:$R309,5,FALSE))</f>
        <v/>
      </c>
    </row>
    <row r="43" spans="1:19" ht="28.5" x14ac:dyDescent="0.25">
      <c r="A43" s="35" t="s">
        <v>182</v>
      </c>
      <c r="B43" s="22" t="str">
        <f xml:space="preserve"> IF(VLOOKUP($A43,'B2B - Flux 2 - UBL'!$A52:$R310,2,FALSE)=0,"",VLOOKUP($A43,'B2B - Flux 2 - UBL'!$A52:$R310,2,FALSE))</f>
        <v>1.1</v>
      </c>
      <c r="C43" s="31"/>
      <c r="D43" s="32" t="str">
        <f>IF(VLOOKUP($A43,'B2B - Flux 2 - UBL'!$A52:$R310,4,FALSE)=0,"",VLOOKUP($A43,'B2B - Flux 2 - UBL'!$A52:$R310,4,FALSE))</f>
        <v>Montant de la remise au niveau document</v>
      </c>
      <c r="E43" s="37"/>
      <c r="F43" s="33"/>
      <c r="G43" s="101" t="str">
        <f>IF(VLOOKUP($A43,'B2B - Flux 2 - UBL'!$A52:$R310,7,FALSE)=0,"",VLOOKUP($A43,'B2B - Flux 2 - UBL'!$A52:$R310,7,FALSE))</f>
        <v>/Invoice
/CreditNote</v>
      </c>
      <c r="H43" s="95" t="str">
        <f>IF(VLOOKUP($A43,'B2B - Flux 2 - UBL'!$A52:$R310,8,FALSE)=0,"",VLOOKUP($A43,'B2B - Flux 2 - UBL'!$A52:$R310,8,FALSE))</f>
        <v>/cac:AllowanceCharge/cbc:Amount</v>
      </c>
      <c r="I43" s="22" t="str">
        <f>IF(VLOOKUP($A43,'B2B - Flux 2 - UBL'!$A52:$R310,9,FALSE)=0,"",VLOOKUP($A43,'B2B - Flux 2 - UBL'!$A52:$R310,9,FALSE))</f>
        <v>MONTANT</v>
      </c>
      <c r="J43" s="28">
        <f>IF(VLOOKUP($A43,'B2B - Flux 2 - UBL'!$A52:$R310,10,FALSE)=0,"",VLOOKUP($A43,'B2B - Flux 2 - UBL'!$A52:$R310,10,FALSE))</f>
        <v>19.2</v>
      </c>
      <c r="K43" s="25" t="str">
        <f>IF(VLOOKUP($A43,'B2B - Flux 2 - UBL'!$A52:$R310,11,FALSE)=0,"",VLOOKUP($A43,'B2B - Flux 2 - UBL'!$A52:$R310,11,FALSE))</f>
        <v/>
      </c>
      <c r="L43" s="55" t="str">
        <f>IF(VLOOKUP($A43,'B2B - Flux 2 - UBL'!$A52:$R310,12,FALSE)=0,"",VLOOKUP($A43,'B2B - Flux 2 - UBL'!$A52:$R310,12,FALSE))</f>
        <v/>
      </c>
      <c r="M43" s="27" t="str">
        <f>IF(VLOOKUP($A43,'B2B - Flux 2 - UBL'!$A52:$R310,13,FALSE)=0,"",VLOOKUP($A43,'B2B - Flux 2 - UBL'!$A52:$R310,13,FALSE))</f>
        <v>Montant d'une remise de pied, hors TVA.</v>
      </c>
      <c r="N43" s="27" t="str">
        <f>IF(VLOOKUP($A43,'B2B - Flux 2 - UBL'!$A52:$R310,14,FALSE)=0,"",VLOOKUP($A43,'B2B - Flux 2 - UBL'!$A52:$R310,14,FALSE))</f>
        <v/>
      </c>
      <c r="O43" s="137" t="s">
        <v>946</v>
      </c>
      <c r="P43" s="22" t="str">
        <f>IF(VLOOKUP($A43,'B2B - Flux 2 - UBL'!$A52:$R310,15,FALSE)=0,"",VLOOKUP($A43,'B2B - Flux 2 - UBL'!$A52:$R310,15,FALSE))</f>
        <v>G1.13
G1.30</v>
      </c>
      <c r="Q43" s="22" t="str">
        <f>IF(VLOOKUP($A43,'B2B - Flux 2 - UBL'!$A52:$R310,16,FALSE)=0,"",VLOOKUP($A43,'B2B - Flux 2 - UBL'!$A52:$R310,16,FALSE))</f>
        <v/>
      </c>
      <c r="R43" s="22" t="str">
        <f>IF(VLOOKUP($A43,'B2B - Flux 2 - UBL'!$A52:$R310,17,FALSE)=0,"",VLOOKUP($A43,'B2B - Flux 2 - UBL'!$A52:$R310,17,FALSE))</f>
        <v>BR-31</v>
      </c>
      <c r="S43" s="27" t="str">
        <f>IF(VLOOKUP($A43,'B2B - Flux 2 - UBL'!$A52:$R310,5,FALSE)=0,"",VLOOKUP($A43,'B2B - Flux 2 - UBL'!$A52:$R310,5,FALSE))</f>
        <v/>
      </c>
    </row>
    <row r="44" spans="1:19" ht="142.5" x14ac:dyDescent="0.25">
      <c r="A44" s="35" t="s">
        <v>184</v>
      </c>
      <c r="B44" s="22" t="str">
        <f xml:space="preserve"> IF(VLOOKUP($A44,'B2B - Flux 2 - UBL'!$A53:$R311,2,FALSE)=0,"",VLOOKUP($A44,'B2B - Flux 2 - UBL'!$A53:$R311,2,FALSE))</f>
        <v>1.1</v>
      </c>
      <c r="C44" s="31"/>
      <c r="D44" s="86" t="str">
        <f>IF(VLOOKUP($A44,'B2B - Flux 2 - UBL'!$A53:$R311,4,FALSE)=0,"",VLOOKUP($A44,'B2B - Flux 2 - UBL'!$A53:$R311,4,FALSE))</f>
        <v>Code de type de TVA de la remise au niveau du document</v>
      </c>
      <c r="E44" s="87"/>
      <c r="F44" s="88"/>
      <c r="G44" s="101" t="str">
        <f>IF(VLOOKUP($A44,'B2B - Flux 2 - UBL'!$A53:$R311,7,FALSE)=0,"",VLOOKUP($A44,'B2B - Flux 2 - UBL'!$A53:$R311,7,FALSE))</f>
        <v>/Invoice
/CreditNote</v>
      </c>
      <c r="H44" s="95" t="str">
        <f>IF(VLOOKUP($A44,'B2B - Flux 2 - UBL'!$A53:$R311,8,FALSE)=0,"",VLOOKUP($A44,'B2B - Flux 2 - UBL'!$A53:$R311,8,FALSE))</f>
        <v>/cac:AllowanceCharge/cac:TaxCategory/cbc:ID</v>
      </c>
      <c r="I44" s="22" t="str">
        <f>IF(VLOOKUP($A44,'B2B - Flux 2 - UBL'!$A53:$R311,9,FALSE)=0,"",VLOOKUP($A44,'B2B - Flux 2 - UBL'!$A53:$R311,9,FALSE))</f>
        <v>CODE</v>
      </c>
      <c r="J44" s="28">
        <f>IF(VLOOKUP($A44,'B2B - Flux 2 - UBL'!$A53:$R311,10,FALSE)=0,"",VLOOKUP($A44,'B2B - Flux 2 - UBL'!$A53:$R311,10,FALSE))</f>
        <v>2</v>
      </c>
      <c r="K44" s="94" t="str">
        <f>IF(VLOOKUP($A44,'B2B - Flux 2 - UBL'!$A53:$R311,11,FALSE)=0,"",VLOOKUP($A44,'B2B - Flux 2 - UBL'!$A53:$R311,11,FALSE))</f>
        <v>UNTDID 5305</v>
      </c>
      <c r="L44" s="38" t="str">
        <f>IF(VLOOKUP($A44,'B2B - Flux 2 - UBL'!$A53:$R311,12,FALSE)=0,"",VLOOKUP($A44,'B2B - Flux 2 - UBL'!$A53:$R311,12,FALSE))</f>
        <v/>
      </c>
      <c r="M44" s="27" t="str">
        <f>IF(VLOOKUP($A44,'B2B - Flux 2 - UBL'!$A53:$R311,13,FALSE)=0,"",VLOOKUP($A44,'B2B - Flux 2 - UBL'!$A53:$R311,13,FALSE))</f>
        <v>Identification codée du type de TVA applicable à la remise au niveau du document.</v>
      </c>
      <c r="N44" s="27" t="str">
        <f>IF(VLOOKUP($A44,'B2B - Flux 2 - UBL'!$A53:$R311,14,FALSE)=0,"",VLOOKUP($A44,'B2B - Flux 2 - UBL'!$A53:$R311,14,FALSE))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4" s="137" t="s">
        <v>946</v>
      </c>
      <c r="P44" s="22" t="str">
        <f>IF(VLOOKUP($A44,'B2B - Flux 2 - UBL'!$A53:$R311,15,FALSE)=0,"",VLOOKUP($A44,'B2B - Flux 2 - UBL'!$A53:$R311,15,FALSE))</f>
        <v>G2.31</v>
      </c>
      <c r="Q44" s="22" t="str">
        <f>IF(VLOOKUP($A44,'B2B - Flux 2 - UBL'!$A53:$R311,16,FALSE)=0,"",VLOOKUP($A44,'B2B - Flux 2 - UBL'!$A53:$R311,16,FALSE))</f>
        <v/>
      </c>
      <c r="R44" s="22" t="str">
        <f>IF(VLOOKUP($A44,'B2B - Flux 2 - UBL'!$A53:$R311,17,FALSE)=0,"",VLOOKUP($A44,'B2B - Flux 2 - UBL'!$A53:$R311,17,FALSE))</f>
        <v>BR-32</v>
      </c>
      <c r="S44" s="27" t="str">
        <f>IF(VLOOKUP($A44,'B2B - Flux 2 - UBL'!$A53:$R311,5,FALSE)=0,"",VLOOKUP($A44,'B2B - Flux 2 - UBL'!$A53:$R311,5,FALSE))</f>
        <v/>
      </c>
    </row>
    <row r="45" spans="1:19" ht="28.5" x14ac:dyDescent="0.25">
      <c r="A45" s="35" t="s">
        <v>369</v>
      </c>
      <c r="B45" s="22" t="str">
        <f xml:space="preserve"> IF(VLOOKUP($A45,'B2B - Flux 2 - UBL'!$A54:$R312,2,FALSE)=0,"",VLOOKUP($A45,'B2B - Flux 2 - UBL'!$A54:$R312,2,FALSE))</f>
        <v>0.1</v>
      </c>
      <c r="C45" s="45"/>
      <c r="D45" s="86" t="str">
        <f>IF(VLOOKUP($A45,'B2B - Flux 2 - UBL'!$A54:$R312,4,FALSE)=0,"",VLOOKUP($A45,'B2B - Flux 2 - UBL'!$A54:$R312,4,FALSE))</f>
        <v>Taux de TVA de la remise au niveau du document</v>
      </c>
      <c r="E45" s="87"/>
      <c r="F45" s="87"/>
      <c r="G45" s="101" t="str">
        <f>IF(VLOOKUP($A45,'B2B - Flux 2 - UBL'!$A54:$R312,7,FALSE)=0,"",VLOOKUP($A45,'B2B - Flux 2 - UBL'!$A54:$R312,7,FALSE))</f>
        <v>/Invoice
/CreditNote</v>
      </c>
      <c r="H45" s="95" t="str">
        <f>IF(VLOOKUP($A45,'B2B - Flux 2 - UBL'!$A54:$R312,8,FALSE)=0,"",VLOOKUP($A45,'B2B - Flux 2 - UBL'!$A54:$R312,8,FALSE))</f>
        <v>/cac:AllowanceCharge/cac:TaxCategory/cbc:Percent</v>
      </c>
      <c r="I45" s="22" t="str">
        <f>IF(VLOOKUP($A45,'B2B - Flux 2 - UBL'!$A54:$R312,9,FALSE)=0,"",VLOOKUP($A45,'B2B - Flux 2 - UBL'!$A54:$R312,9,FALSE))</f>
        <v>POURCENTAGE</v>
      </c>
      <c r="J45" s="28" t="str">
        <f>IF(VLOOKUP($A45,'B2B - Flux 2 - UBL'!$A54:$R312,10,FALSE)=0,"",VLOOKUP($A45,'B2B - Flux 2 - UBL'!$A54:$R312,10,FALSE))</f>
        <v/>
      </c>
      <c r="K45" s="25" t="str">
        <f>IF(VLOOKUP($A45,'B2B - Flux 2 - UBL'!$A54:$R312,11,FALSE)=0,"",VLOOKUP($A45,'B2B - Flux 2 - UBL'!$A54:$R312,11,FALSE))</f>
        <v/>
      </c>
      <c r="L45" s="55" t="str">
        <f>IF(VLOOKUP($A45,'B2B - Flux 2 - UBL'!$A54:$R312,12,FALSE)=0,"",VLOOKUP($A45,'B2B - Flux 2 - UBL'!$A54:$R312,12,FALSE))</f>
        <v/>
      </c>
      <c r="M45" s="27" t="str">
        <f>IF(VLOOKUP($A45,'B2B - Flux 2 - UBL'!$A54:$R312,13,FALSE)=0,"",VLOOKUP($A45,'B2B - Flux 2 - UBL'!$A54:$R312,13,FALSE))</f>
        <v>Taux de TVA, exprimé sous forme de pourcentage, applicable à la remise au niveau du document.</v>
      </c>
      <c r="N45" s="27" t="str">
        <f>IF(VLOOKUP($A45,'B2B - Flux 2 - UBL'!$A54:$R312,14,FALSE)=0,"",VLOOKUP($A45,'B2B - Flux 2 - UBL'!$A54:$R312,14,FALSE))</f>
        <v/>
      </c>
      <c r="O45" s="137" t="s">
        <v>946</v>
      </c>
      <c r="P45" s="22" t="str">
        <f>IF(VLOOKUP($A45,'B2B - Flux 2 - UBL'!$A54:$R312,15,FALSE)=0,"",VLOOKUP($A45,'B2B - Flux 2 - UBL'!$A54:$R312,15,FALSE))</f>
        <v>G6.10</v>
      </c>
      <c r="Q45" s="22" t="str">
        <f>IF(VLOOKUP($A45,'B2B - Flux 2 - UBL'!$A54:$R312,16,FALSE)=0,"",VLOOKUP($A45,'B2B - Flux 2 - UBL'!$A54:$R312,16,FALSE))</f>
        <v/>
      </c>
      <c r="R45" s="22" t="str">
        <f>IF(VLOOKUP($A45,'B2B - Flux 2 - UBL'!$A54:$R312,17,FALSE)=0,"",VLOOKUP($A45,'B2B - Flux 2 - UBL'!$A54:$R312,17,FALSE))</f>
        <v/>
      </c>
      <c r="S45" s="27" t="str">
        <f>IF(VLOOKUP($A45,'B2B - Flux 2 - UBL'!$A54:$R312,5,FALSE)=0,"",VLOOKUP($A45,'B2B - Flux 2 - UBL'!$A54:$R312,5,FALSE))</f>
        <v/>
      </c>
    </row>
    <row r="46" spans="1:19" ht="42.75" x14ac:dyDescent="0.25">
      <c r="A46" s="23" t="s">
        <v>186</v>
      </c>
      <c r="B46" s="22" t="str">
        <f xml:space="preserve"> IF(VLOOKUP($A46,'B2B - Flux 2 - UBL'!$A55:$R313,2,FALSE)=0,"",VLOOKUP($A46,'B2B - Flux 2 - UBL'!$A55:$R313,2,FALSE))</f>
        <v>0.n</v>
      </c>
      <c r="C46" s="81" t="str">
        <f xml:space="preserve"> IF(VLOOKUP($A46,'B2B - Flux 2 - UBL'!$A55:$R313,2,FALSE)=0,"",VLOOKUP($A46,'B2B - Flux 2 - UBL'!$A55:$R313,3,FALSE))</f>
        <v>CHARGES OU FRAIS AU NIVEAU DU DOCUMENT</v>
      </c>
      <c r="D46" s="56"/>
      <c r="E46" s="56"/>
      <c r="F46" s="56"/>
      <c r="G46" s="101" t="str">
        <f>IF(VLOOKUP($A46,'B2B - Flux 2 - UBL'!$A55:$R313,7,FALSE)=0,"",VLOOKUP($A46,'B2B - Flux 2 - UBL'!$A55:$R313,7,FALSE))</f>
        <v>/Invoice
/CreditNote</v>
      </c>
      <c r="H46" s="101" t="str">
        <f>IF(VLOOKUP($A46,'B2B - Flux 2 - UBL'!$A55:$R313,8,FALSE)=0,"",VLOOKUP($A46,'B2B - Flux 2 - UBL'!$A55:$R313,8,FALSE))</f>
        <v>/cac:AllowanceCharge
with cbc:ChargeIndicator = 'true'</v>
      </c>
      <c r="I46" s="180" t="str">
        <f>IF(VLOOKUP($A46,'B2B - Flux 2 - UBL'!$A55:$R313,9,FALSE)=0,"",VLOOKUP($A46,'B2B - Flux 2 - UBL'!$A55:$R313,9,FALSE))</f>
        <v/>
      </c>
      <c r="J46" s="118" t="str">
        <f>IF(VLOOKUP($A46,'B2B - Flux 2 - UBL'!$A55:$R313,10,FALSE)=0,"",VLOOKUP($A46,'B2B - Flux 2 - UBL'!$A55:$R313,10,FALSE))</f>
        <v/>
      </c>
      <c r="K46" s="173" t="str">
        <f>IF(VLOOKUP($A46,'B2B - Flux 2 - UBL'!$A55:$R313,11,FALSE)=0,"",VLOOKUP($A46,'B2B - Flux 2 - UBL'!$A55:$R313,11,FALSE))</f>
        <v/>
      </c>
      <c r="L46" s="118" t="str">
        <f>IF(VLOOKUP($A46,'B2B - Flux 2 - UBL'!$A55:$R313,12,FALSE)=0,"",VLOOKUP($A46,'B2B - Flux 2 - UBL'!$A55:$R313,12,FALSE))</f>
        <v/>
      </c>
      <c r="M46" s="132" t="str">
        <f>IF(VLOOKUP($A46,'B2B - Flux 2 - UBL'!$A55:$R313,13,FALSE)=0,"",VLOOKUP($A46,'B2B - Flux 2 - UBL'!$A55:$R313,13,FALSE))</f>
        <v>Groupe de termes métiers fournissant des informations sur les charges et frais et les taxes autres que la TVA applicables à la Facture dans son ensemble.</v>
      </c>
      <c r="N46" s="154" t="str">
        <f>IF(VLOOKUP($A46,'B2B - Flux 2 - UBL'!$A55:$R313,14,FALSE)=0,"",VLOOKUP($A46,'B2B - Flux 2 - UBL'!$A55:$R313,14,FALSE))</f>
        <v/>
      </c>
      <c r="O46" s="155" t="s">
        <v>946</v>
      </c>
      <c r="P46" s="156" t="str">
        <f>IF(VLOOKUP($A46,'B2B - Flux 2 - UBL'!$A55:$R313,15,FALSE)=0,"",VLOOKUP($A46,'B2B - Flux 2 - UBL'!$A55:$R313,15,FALSE))</f>
        <v/>
      </c>
      <c r="Q46" s="156" t="str">
        <f>IF(VLOOKUP($A46,'B2B - Flux 2 - UBL'!$A55:$R313,16,FALSE)=0,"",VLOOKUP($A46,'B2B - Flux 2 - UBL'!$A55:$R313,16,FALSE))</f>
        <v/>
      </c>
      <c r="R46" s="156" t="str">
        <f>IF(VLOOKUP($A46,'B2B - Flux 2 - UBL'!$A55:$R313,17,FALSE)=0,"",VLOOKUP($A46,'B2B - Flux 2 - UBL'!$A55:$R313,17,FALSE))</f>
        <v/>
      </c>
      <c r="S46" s="118" t="str">
        <f>IF(VLOOKUP($A46,'B2B - Flux 2 - UBL'!$A55:$R313,5,FALSE)=0,"",VLOOKUP($A46,'B2B - Flux 2 - UBL'!$A55:$R313,5,FALSE))</f>
        <v/>
      </c>
    </row>
    <row r="47" spans="1:19" ht="28.5" x14ac:dyDescent="0.25">
      <c r="A47" s="35" t="s">
        <v>188</v>
      </c>
      <c r="B47" s="22" t="str">
        <f xml:space="preserve"> IF(VLOOKUP($A47,'B2B - Flux 2 - UBL'!$A56:$R314,2,FALSE)=0,"",VLOOKUP($A47,'B2B - Flux 2 - UBL'!$A56:$R314,2,FALSE))</f>
        <v>1.1</v>
      </c>
      <c r="C47" s="31"/>
      <c r="D47" s="32" t="str">
        <f>IF(VLOOKUP($A47,'B2B - Flux 2 - UBL'!$A56:$R314,4,FALSE)=0,"",VLOOKUP($A47,'B2B - Flux 2 - UBL'!$A56:$R314,4,FALSE))</f>
        <v>Montant des charges</v>
      </c>
      <c r="E47" s="37"/>
      <c r="F47" s="33"/>
      <c r="G47" s="101" t="str">
        <f>IF(VLOOKUP($A47,'B2B - Flux 2 - UBL'!$A56:$R314,7,FALSE)=0,"",VLOOKUP($A47,'B2B - Flux 2 - UBL'!$A56:$R314,7,FALSE))</f>
        <v>/Invoice
/CreditNote</v>
      </c>
      <c r="H47" s="95" t="str">
        <f>IF(VLOOKUP($A47,'B2B - Flux 2 - UBL'!$A56:$R314,8,FALSE)=0,"",VLOOKUP($A47,'B2B - Flux 2 - UBL'!$A56:$R314,8,FALSE))</f>
        <v>/cac:AllowanceCharge/cbc:Amount</v>
      </c>
      <c r="I47" s="22" t="str">
        <f>IF(VLOOKUP($A47,'B2B - Flux 2 - UBL'!$A56:$R314,9,FALSE)=0,"",VLOOKUP($A47,'B2B - Flux 2 - UBL'!$A56:$R314,9,FALSE))</f>
        <v>MONTANT</v>
      </c>
      <c r="J47" s="28">
        <f>IF(VLOOKUP($A47,'B2B - Flux 2 - UBL'!$A56:$R314,10,FALSE)=0,"",VLOOKUP($A47,'B2B - Flux 2 - UBL'!$A56:$R314,10,FALSE))</f>
        <v>19.2</v>
      </c>
      <c r="K47" s="25" t="str">
        <f>IF(VLOOKUP($A47,'B2B - Flux 2 - UBL'!$A56:$R314,11,FALSE)=0,"",VLOOKUP($A47,'B2B - Flux 2 - UBL'!$A56:$R314,11,FALSE))</f>
        <v/>
      </c>
      <c r="L47" s="55" t="str">
        <f>IF(VLOOKUP($A47,'B2B - Flux 2 - UBL'!$A56:$R314,12,FALSE)=0,"",VLOOKUP($A47,'B2B - Flux 2 - UBL'!$A56:$R314,12,FALSE))</f>
        <v/>
      </c>
      <c r="M47" s="27" t="str">
        <f>IF(VLOOKUP($A47,'B2B - Flux 2 - UBL'!$A56:$R314,13,FALSE)=0,"",VLOOKUP($A47,'B2B - Flux 2 - UBL'!$A56:$R314,13,FALSE))</f>
        <v>Montant de charges et frais, hors TVA.</v>
      </c>
      <c r="N47" s="27" t="str">
        <f>IF(VLOOKUP($A47,'B2B - Flux 2 - UBL'!$A56:$R314,14,FALSE)=0,"",VLOOKUP($A47,'B2B - Flux 2 - UBL'!$A56:$R314,14,FALSE))</f>
        <v/>
      </c>
      <c r="O47" s="137" t="s">
        <v>946</v>
      </c>
      <c r="P47" s="22" t="str">
        <f>IF(VLOOKUP($A47,'B2B - Flux 2 - UBL'!$A56:$R314,15,FALSE)=0,"",VLOOKUP($A47,'B2B - Flux 2 - UBL'!$A56:$R314,15,FALSE))</f>
        <v>G1.13
G1.30</v>
      </c>
      <c r="Q47" s="22" t="str">
        <f>IF(VLOOKUP($A47,'B2B - Flux 2 - UBL'!$A56:$R314,16,FALSE)=0,"",VLOOKUP($A47,'B2B - Flux 2 - UBL'!$A56:$R314,16,FALSE))</f>
        <v/>
      </c>
      <c r="R47" s="22" t="str">
        <f>IF(VLOOKUP($A47,'B2B - Flux 2 - UBL'!$A56:$R314,17,FALSE)=0,"",VLOOKUP($A47,'B2B - Flux 2 - UBL'!$A56:$R314,17,FALSE))</f>
        <v>BR-36</v>
      </c>
      <c r="S47" s="27" t="str">
        <f>IF(VLOOKUP($A47,'B2B - Flux 2 - UBL'!$A56:$R314,5,FALSE)=0,"",VLOOKUP($A47,'B2B - Flux 2 - UBL'!$A56:$R314,5,FALSE))</f>
        <v/>
      </c>
    </row>
    <row r="48" spans="1:19" ht="142.5" x14ac:dyDescent="0.25">
      <c r="A48" s="35" t="s">
        <v>190</v>
      </c>
      <c r="B48" s="22" t="str">
        <f xml:space="preserve"> IF(VLOOKUP($A48,'B2B - Flux 2 - UBL'!$A57:$R315,2,FALSE)=0,"",VLOOKUP($A48,'B2B - Flux 2 - UBL'!$A57:$R315,2,FALSE))</f>
        <v>1.1</v>
      </c>
      <c r="C48" s="31"/>
      <c r="D48" s="86" t="str">
        <f>IF(VLOOKUP($A48,'B2B - Flux 2 - UBL'!$A57:$R315,4,FALSE)=0,"",VLOOKUP($A48,'B2B - Flux 2 - UBL'!$A57:$R315,4,FALSE))</f>
        <v>Code de type de TVA des charges</v>
      </c>
      <c r="E48" s="87"/>
      <c r="F48" s="88"/>
      <c r="G48" s="101" t="str">
        <f>IF(VLOOKUP($A48,'B2B - Flux 2 - UBL'!$A57:$R315,7,FALSE)=0,"",VLOOKUP($A48,'B2B - Flux 2 - UBL'!$A57:$R315,7,FALSE))</f>
        <v>/Invoice
/CreditNote</v>
      </c>
      <c r="H48" s="95" t="str">
        <f>IF(VLOOKUP($A48,'B2B - Flux 2 - UBL'!$A57:$R315,8,FALSE)=0,"",VLOOKUP($A48,'B2B - Flux 2 - UBL'!$A57:$R315,8,FALSE))</f>
        <v>/cac:AllowanceCharge/cac:TaxCategory/cbc:ID</v>
      </c>
      <c r="I48" s="22" t="str">
        <f>IF(VLOOKUP($A48,'B2B - Flux 2 - UBL'!$A57:$R315,9,FALSE)=0,"",VLOOKUP($A48,'B2B - Flux 2 - UBL'!$A57:$R315,9,FALSE))</f>
        <v>CODE</v>
      </c>
      <c r="J48" s="28">
        <f>IF(VLOOKUP($A48,'B2B - Flux 2 - UBL'!$A57:$R315,10,FALSE)=0,"",VLOOKUP($A48,'B2B - Flux 2 - UBL'!$A57:$R315,10,FALSE))</f>
        <v>2</v>
      </c>
      <c r="K48" s="94" t="str">
        <f>IF(VLOOKUP($A48,'B2B - Flux 2 - UBL'!$A57:$R315,11,FALSE)=0,"",VLOOKUP($A48,'B2B - Flux 2 - UBL'!$A57:$R315,11,FALSE))</f>
        <v>UNTDID 5305</v>
      </c>
      <c r="L48" s="38" t="str">
        <f>IF(VLOOKUP($A48,'B2B - Flux 2 - UBL'!$A57:$R315,12,FALSE)=0,"",VLOOKUP($A48,'B2B - Flux 2 - UBL'!$A57:$R315,12,FALSE))</f>
        <v/>
      </c>
      <c r="M48" s="27" t="str">
        <f>IF(VLOOKUP($A48,'B2B - Flux 2 - UBL'!$A57:$R315,13,FALSE)=0,"",VLOOKUP($A48,'B2B - Flux 2 - UBL'!$A57:$R315,13,FALSE))</f>
        <v>Identification codée du type de TVA applicable aux charges ou frais au niveau du document.</v>
      </c>
      <c r="N48" s="27" t="str">
        <f>IF(VLOOKUP($A48,'B2B - Flux 2 - UBL'!$A57:$R315,14,FALSE)=0,"",VLOOKUP($A48,'B2B - Flux 2 - UBL'!$A57:$R315,14,FALSE))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8" s="137" t="s">
        <v>946</v>
      </c>
      <c r="P48" s="22" t="str">
        <f>IF(VLOOKUP($A48,'B2B - Flux 2 - UBL'!$A57:$R315,15,FALSE)=0,"",VLOOKUP($A48,'B2B - Flux 2 - UBL'!$A57:$R315,15,FALSE))</f>
        <v>G2.31</v>
      </c>
      <c r="Q48" s="22" t="str">
        <f>IF(VLOOKUP($A48,'B2B - Flux 2 - UBL'!$A57:$R315,16,FALSE)=0,"",VLOOKUP($A48,'B2B - Flux 2 - UBL'!$A57:$R315,16,FALSE))</f>
        <v/>
      </c>
      <c r="R48" s="22" t="str">
        <f>IF(VLOOKUP($A48,'B2B - Flux 2 - UBL'!$A57:$R315,17,FALSE)=0,"",VLOOKUP($A48,'B2B - Flux 2 - UBL'!$A57:$R315,17,FALSE))</f>
        <v>BR-37</v>
      </c>
      <c r="S48" s="27" t="str">
        <f>IF(VLOOKUP($A48,'B2B - Flux 2 - UBL'!$A57:$R315,5,FALSE)=0,"",VLOOKUP($A48,'B2B - Flux 2 - UBL'!$A57:$R315,5,FALSE))</f>
        <v/>
      </c>
    </row>
    <row r="49" spans="1:19" ht="28.5" x14ac:dyDescent="0.25">
      <c r="A49" s="35" t="s">
        <v>384</v>
      </c>
      <c r="B49" s="22" t="str">
        <f xml:space="preserve"> IF(VLOOKUP($A49,'B2B - Flux 2 - UBL'!$A58:$R316,2,FALSE)=0,"",VLOOKUP($A49,'B2B - Flux 2 - UBL'!$A58:$R316,2,FALSE))</f>
        <v>0.1</v>
      </c>
      <c r="C49" s="45"/>
      <c r="D49" s="86" t="str">
        <f>IF(VLOOKUP($A49,'B2B - Flux 2 - UBL'!$A58:$R316,4,FALSE)=0,"",VLOOKUP($A49,'B2B - Flux 2 - UBL'!$A58:$R316,4,FALSE))</f>
        <v>Taux de TVA des charges ou frais au niveau du document</v>
      </c>
      <c r="E49" s="87"/>
      <c r="F49" s="87"/>
      <c r="G49" s="101" t="str">
        <f>IF(VLOOKUP($A49,'B2B - Flux 2 - UBL'!$A58:$R316,7,FALSE)=0,"",VLOOKUP($A49,'B2B - Flux 2 - UBL'!$A58:$R316,7,FALSE))</f>
        <v>/Invoice
/CreditNote</v>
      </c>
      <c r="H49" s="95" t="str">
        <f>IF(VLOOKUP($A49,'B2B - Flux 2 - UBL'!$A58:$R316,8,FALSE)=0,"",VLOOKUP($A49,'B2B - Flux 2 - UBL'!$A58:$R316,8,FALSE))</f>
        <v>/cac:AllowanceCharge/cac:TaxCategory/cbc:Percent</v>
      </c>
      <c r="I49" s="22" t="str">
        <f>IF(VLOOKUP($A49,'B2B - Flux 2 - UBL'!$A58:$R316,9,FALSE)=0,"",VLOOKUP($A49,'B2B - Flux 2 - UBL'!$A58:$R316,9,FALSE))</f>
        <v>POURCENTAGE</v>
      </c>
      <c r="J49" s="28" t="str">
        <f>IF(VLOOKUP($A49,'B2B - Flux 2 - UBL'!$A58:$R316,10,FALSE)=0,"",VLOOKUP($A49,'B2B - Flux 2 - UBL'!$A58:$R316,10,FALSE))</f>
        <v/>
      </c>
      <c r="K49" s="25" t="str">
        <f>IF(VLOOKUP($A49,'B2B - Flux 2 - UBL'!$A58:$R316,11,FALSE)=0,"",VLOOKUP($A49,'B2B - Flux 2 - UBL'!$A58:$R316,11,FALSE))</f>
        <v/>
      </c>
      <c r="L49" s="55" t="str">
        <f>IF(VLOOKUP($A49,'B2B - Flux 2 - UBL'!$A58:$R316,12,FALSE)=0,"",VLOOKUP($A49,'B2B - Flux 2 - UBL'!$A58:$R316,12,FALSE))</f>
        <v/>
      </c>
      <c r="M49" s="27" t="str">
        <f>IF(VLOOKUP($A49,'B2B - Flux 2 - UBL'!$A58:$R316,13,FALSE)=0,"",VLOOKUP($A49,'B2B - Flux 2 - UBL'!$A58:$R316,13,FALSE))</f>
        <v>Taux de TVA, exprimé sous forme de pourcentage, applicable aux charges ou frais au niveau du document.</v>
      </c>
      <c r="N49" s="27" t="str">
        <f>IF(VLOOKUP($A49,'B2B - Flux 2 - UBL'!$A58:$R316,14,FALSE)=0,"",VLOOKUP($A49,'B2B - Flux 2 - UBL'!$A58:$R316,14,FALSE))</f>
        <v/>
      </c>
      <c r="O49" s="137" t="s">
        <v>946</v>
      </c>
      <c r="P49" s="22" t="str">
        <f>IF(VLOOKUP($A49,'B2B - Flux 2 - UBL'!$A58:$R316,15,FALSE)=0,"",VLOOKUP($A49,'B2B - Flux 2 - UBL'!$A58:$R316,15,FALSE))</f>
        <v>G6.10</v>
      </c>
      <c r="Q49" s="22" t="str">
        <f>IF(VLOOKUP($A49,'B2B - Flux 2 - UBL'!$A58:$R316,16,FALSE)=0,"",VLOOKUP($A49,'B2B - Flux 2 - UBL'!$A58:$R316,16,FALSE))</f>
        <v/>
      </c>
      <c r="R49" s="22" t="str">
        <f>IF(VLOOKUP($A49,'B2B - Flux 2 - UBL'!$A58:$R316,17,FALSE)=0,"",VLOOKUP($A49,'B2B - Flux 2 - UBL'!$A58:$R316,17,FALSE))</f>
        <v/>
      </c>
      <c r="S49" s="27" t="str">
        <f>IF(VLOOKUP($A49,'B2B - Flux 2 - UBL'!$A58:$R316,5,FALSE)=0,"",VLOOKUP($A49,'B2B - Flux 2 - UBL'!$A58:$R316,5,FALSE))</f>
        <v/>
      </c>
    </row>
    <row r="50" spans="1:19" ht="28.5" x14ac:dyDescent="0.25">
      <c r="A50" s="23" t="s">
        <v>191</v>
      </c>
      <c r="B50" s="22" t="str">
        <f xml:space="preserve"> IF(VLOOKUP($A50,'B2B - Flux 2 - UBL'!$A59:$R317,2,FALSE)=0,"",VLOOKUP($A50,'B2B - Flux 2 - UBL'!$A59:$R317,2,FALSE))</f>
        <v>1.1</v>
      </c>
      <c r="C50" s="81" t="str">
        <f xml:space="preserve"> IF(VLOOKUP($A50,'B2B - Flux 2 - UBL'!$A59:$R317,2,FALSE)=0,"",VLOOKUP($A50,'B2B - Flux 2 - UBL'!$A59:$R317,3,FALSE))</f>
        <v>TOTAUX DU DOCUMENT</v>
      </c>
      <c r="D50" s="56"/>
      <c r="E50" s="56"/>
      <c r="F50" s="56"/>
      <c r="G50" s="101" t="str">
        <f>IF(VLOOKUP($A50,'B2B - Flux 2 - UBL'!$A59:$R317,7,FALSE)=0,"",VLOOKUP($A50,'B2B - Flux 2 - UBL'!$A59:$R317,7,FALSE))</f>
        <v>/Invoice
/CreditNote</v>
      </c>
      <c r="H50" s="95" t="str">
        <f>IF(VLOOKUP($A50,'B2B - Flux 2 - UBL'!$A59:$R317,8,FALSE)=0,"",VLOOKUP($A50,'B2B - Flux 2 - UBL'!$A59:$R317,8,FALSE))</f>
        <v>/cac:LegalMonetaryTotal</v>
      </c>
      <c r="I50" s="180" t="str">
        <f>IF(VLOOKUP($A50,'B2B - Flux 2 - UBL'!$A59:$R317,9,FALSE)=0,"",VLOOKUP($A50,'B2B - Flux 2 - UBL'!$A59:$R317,9,FALSE))</f>
        <v/>
      </c>
      <c r="J50" s="118" t="str">
        <f>IF(VLOOKUP($A50,'B2B - Flux 2 - UBL'!$A59:$R317,10,FALSE)=0,"",VLOOKUP($A50,'B2B - Flux 2 - UBL'!$A59:$R317,10,FALSE))</f>
        <v/>
      </c>
      <c r="K50" s="173" t="str">
        <f>IF(VLOOKUP($A50,'B2B - Flux 2 - UBL'!$A59:$R317,11,FALSE)=0,"",VLOOKUP($A50,'B2B - Flux 2 - UBL'!$A59:$R317,11,FALSE))</f>
        <v/>
      </c>
      <c r="L50" s="118" t="str">
        <f>IF(VLOOKUP($A50,'B2B - Flux 2 - UBL'!$A59:$R317,12,FALSE)=0,"",VLOOKUP($A50,'B2B - Flux 2 - UBL'!$A59:$R317,12,FALSE))</f>
        <v/>
      </c>
      <c r="M50" s="132" t="str">
        <f>IF(VLOOKUP($A50,'B2B - Flux 2 - UBL'!$A59:$R317,13,FALSE)=0,"",VLOOKUP($A50,'B2B - Flux 2 - UBL'!$A59:$R317,13,FALSE))</f>
        <v>Groupe de termes métiers fournissant des informations sur les totaux monétaires de la Facture.</v>
      </c>
      <c r="N50" s="154" t="str">
        <f>IF(VLOOKUP($A50,'B2B - Flux 2 - UBL'!$A59:$R317,14,FALSE)=0,"",VLOOKUP($A50,'B2B - Flux 2 - UBL'!$A59:$R317,14,FALSE))</f>
        <v/>
      </c>
      <c r="O50" s="155" t="s">
        <v>945</v>
      </c>
      <c r="P50" s="156" t="str">
        <f>IF(VLOOKUP($A50,'B2B - Flux 2 - UBL'!$A59:$R317,15,FALSE)=0,"",VLOOKUP($A50,'B2B - Flux 2 - UBL'!$A59:$R317,15,FALSE))</f>
        <v/>
      </c>
      <c r="Q50" s="156" t="str">
        <f>IF(VLOOKUP($A50,'B2B - Flux 2 - UBL'!$A59:$R317,16,FALSE)=0,"",VLOOKUP($A50,'B2B - Flux 2 - UBL'!$A59:$R317,16,FALSE))</f>
        <v/>
      </c>
      <c r="R50" s="156" t="str">
        <f>IF(VLOOKUP($A50,'B2B - Flux 2 - UBL'!$A59:$R317,17,FALSE)=0,"",VLOOKUP($A50,'B2B - Flux 2 - UBL'!$A59:$R317,17,FALSE))</f>
        <v/>
      </c>
      <c r="S50" s="118" t="str">
        <f>IF(VLOOKUP($A50,'B2B - Flux 2 - UBL'!$A59:$R317,5,FALSE)=0,"",VLOOKUP($A50,'B2B - Flux 2 - UBL'!$A59:$R317,5,FALSE))</f>
        <v/>
      </c>
    </row>
    <row r="51" spans="1:19" ht="57" x14ac:dyDescent="0.25">
      <c r="A51" s="35" t="s">
        <v>193</v>
      </c>
      <c r="B51" s="22" t="str">
        <f xml:space="preserve"> IF(VLOOKUP($A51,'B2B - Flux 2 - UBL'!$A60:$R318,2,FALSE)=0,"",VLOOKUP($A51,'B2B - Flux 2 - UBL'!$A60:$R318,2,FALSE))</f>
        <v>1.1</v>
      </c>
      <c r="C51" s="31"/>
      <c r="D51" s="32" t="str">
        <f>IF(VLOOKUP($A51,'B2B - Flux 2 - UBL'!$A60:$R318,4,FALSE)=0,"",VLOOKUP($A51,'B2B - Flux 2 - UBL'!$A60:$R318,4,FALSE))</f>
        <v>Montant total de la facture hors TVA</v>
      </c>
      <c r="E51" s="33"/>
      <c r="F51" s="33"/>
      <c r="G51" s="101" t="str">
        <f>IF(VLOOKUP($A51,'B2B - Flux 2 - UBL'!$A60:$R318,7,FALSE)=0,"",VLOOKUP($A51,'B2B - Flux 2 - UBL'!$A60:$R318,7,FALSE))</f>
        <v>/Invoice
/CreditNote</v>
      </c>
      <c r="H51" s="95" t="str">
        <f>IF(VLOOKUP($A51,'B2B - Flux 2 - UBL'!$A60:$R318,8,FALSE)=0,"",VLOOKUP($A51,'B2B - Flux 2 - UBL'!$A60:$R318,8,FALSE))</f>
        <v>/cac:LegalMonetaryTotal/cbc:TaxExclusiveAmount</v>
      </c>
      <c r="I51" s="22" t="str">
        <f>IF(VLOOKUP($A51,'B2B - Flux 2 - UBL'!$A60:$R318,9,FALSE)=0,"",VLOOKUP($A51,'B2B - Flux 2 - UBL'!$A60:$R318,9,FALSE))</f>
        <v>MONTANT</v>
      </c>
      <c r="J51" s="28">
        <f>IF(VLOOKUP($A51,'B2B - Flux 2 - UBL'!$A60:$R318,10,FALSE)=0,"",VLOOKUP($A51,'B2B - Flux 2 - UBL'!$A60:$R318,10,FALSE))</f>
        <v>19.2</v>
      </c>
      <c r="K51" s="25" t="str">
        <f>IF(VLOOKUP($A51,'B2B - Flux 2 - UBL'!$A60:$R318,11,FALSE)=0,"",VLOOKUP($A51,'B2B - Flux 2 - UBL'!$A60:$R318,11,FALSE))</f>
        <v/>
      </c>
      <c r="L51" s="55" t="str">
        <f>IF(VLOOKUP($A51,'B2B - Flux 2 - UBL'!$A60:$R318,12,FALSE)=0,"",VLOOKUP($A51,'B2B - Flux 2 - UBL'!$A60:$R318,12,FALSE))</f>
        <v/>
      </c>
      <c r="M51" s="27" t="str">
        <f>IF(VLOOKUP($A51,'B2B - Flux 2 - UBL'!$A60:$R318,13,FALSE)=0,"",VLOOKUP($A51,'B2B - Flux 2 - UBL'!$A60:$R318,13,FALSE))</f>
        <v>Montant total de la Facture, sans la TVA.</v>
      </c>
      <c r="N51" s="27" t="str">
        <f>IF(VLOOKUP($A51,'B2B - Flux 2 - UBL'!$A60:$R318,14,FALSE)=0,"",VLOOKUP($A51,'B2B - Flux 2 - UBL'!$A60:$R318,14,FALSE))</f>
        <v>Le Montant total de la facture hors TVA correspond à la Somme du montant net des lignes de facture, moins la Somme des remises au niveau du document, plus la Somme des charges ou frais au niveau du document.</v>
      </c>
      <c r="O51" s="137" t="s">
        <v>945</v>
      </c>
      <c r="P51" s="22" t="str">
        <f>IF(VLOOKUP($A51,'B2B - Flux 2 - UBL'!$A60:$R318,15,FALSE)=0,"",VLOOKUP($A51,'B2B - Flux 2 - UBL'!$A60:$R318,15,FALSE))</f>
        <v>G1.13
G1.54</v>
      </c>
      <c r="Q51" s="22" t="str">
        <f>IF(VLOOKUP($A51,'B2B - Flux 2 - UBL'!$A60:$R318,16,FALSE)=0,"",VLOOKUP($A51,'B2B - Flux 2 - UBL'!$A60:$R318,16,FALSE))</f>
        <v/>
      </c>
      <c r="R51" s="22" t="str">
        <f>IF(VLOOKUP($A51,'B2B - Flux 2 - UBL'!$A60:$R318,17,FALSE)=0,"",VLOOKUP($A51,'B2B - Flux 2 - UBL'!$A60:$R318,17,FALSE))</f>
        <v>BR-13
BR-CO-13</v>
      </c>
      <c r="S51" s="27" t="str">
        <f>IF(VLOOKUP($A51,'B2B - Flux 2 - UBL'!$A60:$R318,5,FALSE)=0,"",VLOOKUP($A51,'B2B - Flux 2 - UBL'!$A60:$R318,5,FALSE))</f>
        <v/>
      </c>
    </row>
    <row r="52" spans="1:19" ht="42.75" x14ac:dyDescent="0.25">
      <c r="A52" s="35" t="s">
        <v>196</v>
      </c>
      <c r="B52" s="22" t="str">
        <f xml:space="preserve"> IF(VLOOKUP($A52,'B2B - Flux 2 - UBL'!$A61:$R319,2,FALSE)=0,"",VLOOKUP($A52,'B2B - Flux 2 - UBL'!$A61:$R319,2,FALSE))</f>
        <v>0.1</v>
      </c>
      <c r="C52" s="31"/>
      <c r="D52" s="32" t="str">
        <f>IF(VLOOKUP($A52,'B2B - Flux 2 - UBL'!$A61:$R319,4,FALSE)=0,"",VLOOKUP($A52,'B2B - Flux 2 - UBL'!$A61:$R319,4,FALSE))</f>
        <v>Montant total de TVA de la facture</v>
      </c>
      <c r="E52" s="33"/>
      <c r="F52" s="33"/>
      <c r="G52" s="101" t="str">
        <f>IF(VLOOKUP($A52,'B2B - Flux 2 - UBL'!$A61:$R319,7,FALSE)=0,"",VLOOKUP($A52,'B2B - Flux 2 - UBL'!$A61:$R319,7,FALSE))</f>
        <v>/Invoice
/CreditNote</v>
      </c>
      <c r="H52" s="95" t="str">
        <f>IF(VLOOKUP($A52,'B2B - Flux 2 - UBL'!$A61:$R319,8,FALSE)=0,"",VLOOKUP($A52,'B2B - Flux 2 - UBL'!$A61:$R319,8,FALSE))</f>
        <v>/cac:TaxTotal/cbc:TaxAmount</v>
      </c>
      <c r="I52" s="22" t="str">
        <f>IF(VLOOKUP($A52,'B2B - Flux 2 - UBL'!$A61:$R319,9,FALSE)=0,"",VLOOKUP($A52,'B2B - Flux 2 - UBL'!$A61:$R319,9,FALSE))</f>
        <v>MONTANT</v>
      </c>
      <c r="J52" s="28">
        <f>IF(VLOOKUP($A52,'B2B - Flux 2 - UBL'!$A61:$R319,10,FALSE)=0,"",VLOOKUP($A52,'B2B - Flux 2 - UBL'!$A61:$R319,10,FALSE))</f>
        <v>19.2</v>
      </c>
      <c r="K52" s="25" t="str">
        <f>IF(VLOOKUP($A52,'B2B - Flux 2 - UBL'!$A61:$R319,11,FALSE)=0,"",VLOOKUP($A52,'B2B - Flux 2 - UBL'!$A61:$R319,11,FALSE))</f>
        <v/>
      </c>
      <c r="L52" s="55" t="str">
        <f>IF(VLOOKUP($A52,'B2B - Flux 2 - UBL'!$A61:$R319,12,FALSE)=0,"",VLOOKUP($A52,'B2B - Flux 2 - UBL'!$A61:$R319,12,FALSE))</f>
        <v/>
      </c>
      <c r="M52" s="27" t="str">
        <f>IF(VLOOKUP($A52,'B2B - Flux 2 - UBL'!$A61:$R319,13,FALSE)=0,"",VLOOKUP($A52,'B2B - Flux 2 - UBL'!$A61:$R319,13,FALSE))</f>
        <v>Montant total de la TVA de la Facture.</v>
      </c>
      <c r="N52" s="27" t="str">
        <f>IF(VLOOKUP($A52,'B2B - Flux 2 - UBL'!$A61:$R319,14,FALSE)=0,"",VLOOKUP($A52,'B2B - Flux 2 - UBL'!$A61:$R319,14,FALSE))</f>
        <v>Le Montant total de la facture TVA comprise correspond à la somme de tous les montants de TVA des différents types de TVA.</v>
      </c>
      <c r="O52" s="137" t="s">
        <v>945</v>
      </c>
      <c r="P52" s="22" t="str">
        <f>IF(VLOOKUP($A52,'B2B - Flux 2 - UBL'!$A61:$R319,15,FALSE)=0,"",VLOOKUP($A52,'B2B - Flux 2 - UBL'!$A61:$R319,15,FALSE))</f>
        <v>G1.13
G1.53
G6.08</v>
      </c>
      <c r="Q52" s="22" t="str">
        <f>IF(VLOOKUP($A52,'B2B - Flux 2 - UBL'!$A61:$R319,16,FALSE)=0,"",VLOOKUP($A52,'B2B - Flux 2 - UBL'!$A61:$R319,16,FALSE))</f>
        <v/>
      </c>
      <c r="R52" s="22" t="str">
        <f>IF(VLOOKUP($A52,'B2B - Flux 2 - UBL'!$A61:$R319,17,FALSE)=0,"",VLOOKUP($A52,'B2B - Flux 2 - UBL'!$A61:$R319,17,FALSE))</f>
        <v>BR-CO-14</v>
      </c>
      <c r="S52" s="27" t="str">
        <f>IF(VLOOKUP($A52,'B2B - Flux 2 - UBL'!$A61:$R319,5,FALSE)=0,"",VLOOKUP($A52,'B2B - Flux 2 - UBL'!$A61:$R319,5,FALSE))</f>
        <v/>
      </c>
    </row>
    <row r="53" spans="1:19" ht="114" x14ac:dyDescent="0.25">
      <c r="A53" s="35" t="s">
        <v>400</v>
      </c>
      <c r="B53" s="22" t="str">
        <f xml:space="preserve"> IF(VLOOKUP($A53,'B2B - Flux 2 - UBL'!$A62:$R320,2,FALSE)=0,"",VLOOKUP($A53,'B2B - Flux 2 - UBL'!$A62:$R320,2,FALSE))</f>
        <v>0.1</v>
      </c>
      <c r="C53" s="31"/>
      <c r="D53" s="32" t="str">
        <f>IF(VLOOKUP($A53,'B2B - Flux 2 - UBL'!$A62:$R320,4,FALSE)=0,"",VLOOKUP($A53,'B2B - Flux 2 - UBL'!$A62:$R320,4,FALSE))</f>
        <v>Montant total de TVA de la facture exprimée (devise de comptabilisation)</v>
      </c>
      <c r="E53" s="33"/>
      <c r="F53" s="33"/>
      <c r="G53" s="101" t="str">
        <f>IF(VLOOKUP($A53,'B2B - Flux 2 - UBL'!$A62:$R320,7,FALSE)=0,"",VLOOKUP($A53,'B2B - Flux 2 - UBL'!$A62:$R320,7,FALSE))</f>
        <v>/Invoice
/CreditNote</v>
      </c>
      <c r="H53" s="95" t="str">
        <f>IF(VLOOKUP($A53,'B2B - Flux 2 - UBL'!$A62:$R320,8,FALSE)=0,"",VLOOKUP($A53,'B2B - Flux 2 - UBL'!$A62:$R320,8,FALSE))</f>
        <v>/cac:TaxTotal/cbc:TaxAmount</v>
      </c>
      <c r="I53" s="22" t="str">
        <f>IF(VLOOKUP($A53,'B2B - Flux 2 - UBL'!$A62:$R320,9,FALSE)=0,"",VLOOKUP($A53,'B2B - Flux 2 - UBL'!$A62:$R320,9,FALSE))</f>
        <v>MONTANT</v>
      </c>
      <c r="J53" s="28">
        <f>IF(VLOOKUP($A53,'B2B - Flux 2 - UBL'!$A62:$R320,10,FALSE)=0,"",VLOOKUP($A53,'B2B - Flux 2 - UBL'!$A62:$R320,10,FALSE))</f>
        <v>19.2</v>
      </c>
      <c r="K53" s="25" t="str">
        <f>IF(VLOOKUP($A53,'B2B - Flux 2 - UBL'!$A62:$R320,11,FALSE)=0,"",VLOOKUP($A53,'B2B - Flux 2 - UBL'!$A62:$R320,11,FALSE))</f>
        <v/>
      </c>
      <c r="L53" s="55" t="str">
        <f>IF(VLOOKUP($A53,'B2B - Flux 2 - UBL'!$A62:$R320,12,FALSE)=0,"",VLOOKUP($A53,'B2B - Flux 2 - UBL'!$A62:$R320,12,FALSE))</f>
        <v/>
      </c>
      <c r="M53" s="27" t="str">
        <f>IF(VLOOKUP($A53,'B2B - Flux 2 - UBL'!$A62:$R320,13,FALSE)=0,"",VLOOKUP($A53,'B2B - Flux 2 - UBL'!$A62:$R320,13,FALSE))</f>
        <v>Montant total de la TVA exprimé dans la devise de comptabilisation acceptée ou exigée dans le pays du Vendeur.</v>
      </c>
      <c r="N53" s="27" t="str">
        <f>IF(VLOOKUP($A53,'B2B - Flux 2 - UBL'!$A62:$R320,14,FALSE)=0,"",VLOOKUP($A53,'B2B - Flux 2 - UBL'!$A62:$R320,14,FALSE))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53" s="137" t="s">
        <v>945</v>
      </c>
      <c r="P53" s="22" t="str">
        <f>IF(VLOOKUP($A53,'B2B - Flux 2 - UBL'!$A62:$R320,15,FALSE)=0,"",VLOOKUP($A53,'B2B - Flux 2 - UBL'!$A62:$R320,15,FALSE))</f>
        <v>G1.13
G6.08</v>
      </c>
      <c r="Q53" s="22" t="str">
        <f>IF(VLOOKUP($A53,'B2B - Flux 2 - UBL'!$A62:$R320,16,FALSE)=0,"",VLOOKUP($A53,'B2B - Flux 2 - UBL'!$A62:$R320,16,FALSE))</f>
        <v/>
      </c>
      <c r="R53" s="22" t="str">
        <f>IF(VLOOKUP($A53,'B2B - Flux 2 - UBL'!$A62:$R320,17,FALSE)=0,"",VLOOKUP($A53,'B2B - Flux 2 - UBL'!$A62:$R320,17,FALSE))</f>
        <v>BR-53</v>
      </c>
      <c r="S53" s="27" t="str">
        <f>IF(VLOOKUP($A53,'B2B - Flux 2 - UBL'!$A62:$R320,5,FALSE)=0,"",VLOOKUP($A53,'B2B - Flux 2 - UBL'!$A62:$R320,5,FALSE))</f>
        <v/>
      </c>
    </row>
    <row r="54" spans="1:19" ht="28.5" x14ac:dyDescent="0.25">
      <c r="A54" s="23" t="s">
        <v>202</v>
      </c>
      <c r="B54" s="22" t="str">
        <f xml:space="preserve"> IF(VLOOKUP($A54,'B2B - Flux 2 - UBL'!$A63:$R321,2,FALSE)=0,"",VLOOKUP($A54,'B2B - Flux 2 - UBL'!$A63:$R321,2,FALSE))</f>
        <v>1.n</v>
      </c>
      <c r="C54" s="81" t="str">
        <f xml:space="preserve"> IF(VLOOKUP($A54,'B2B - Flux 2 - UBL'!$A63:$R321,2,FALSE)=0,"",VLOOKUP($A54,'B2B - Flux 2 - UBL'!$A63:$R321,3,FALSE))</f>
        <v>VENTILATION DE LA TVA</v>
      </c>
      <c r="D54" s="56"/>
      <c r="E54" s="56"/>
      <c r="F54" s="56"/>
      <c r="G54" s="101" t="str">
        <f>IF(VLOOKUP($A54,'B2B - Flux 2 - UBL'!$A63:$R321,7,FALSE)=0,"",VLOOKUP($A54,'B2B - Flux 2 - UBL'!$A63:$R321,7,FALSE))</f>
        <v>/Invoice
/CreditNote</v>
      </c>
      <c r="H54" s="95" t="str">
        <f>IF(VLOOKUP($A54,'B2B - Flux 2 - UBL'!$A63:$R321,8,FALSE)=0,"",VLOOKUP($A54,'B2B - Flux 2 - UBL'!$A63:$R321,8,FALSE))</f>
        <v>/cac:TaxTotal/cac:TaxSubtotal</v>
      </c>
      <c r="I54" s="180" t="str">
        <f>IF(VLOOKUP($A54,'B2B - Flux 2 - UBL'!$A63:$R321,9,FALSE)=0,"",VLOOKUP($A54,'B2B - Flux 2 - UBL'!$A63:$R321,9,FALSE))</f>
        <v/>
      </c>
      <c r="J54" s="118" t="str">
        <f>IF(VLOOKUP($A54,'B2B - Flux 2 - UBL'!$A63:$R321,10,FALSE)=0,"",VLOOKUP($A54,'B2B - Flux 2 - UBL'!$A63:$R321,10,FALSE))</f>
        <v/>
      </c>
      <c r="K54" s="173" t="str">
        <f>IF(VLOOKUP($A54,'B2B - Flux 2 - UBL'!$A63:$R321,11,FALSE)=0,"",VLOOKUP($A54,'B2B - Flux 2 - UBL'!$A63:$R321,11,FALSE))</f>
        <v/>
      </c>
      <c r="L54" s="118" t="str">
        <f>IF(VLOOKUP($A54,'B2B - Flux 2 - UBL'!$A63:$R321,12,FALSE)=0,"",VLOOKUP($A54,'B2B - Flux 2 - UBL'!$A63:$R321,12,FALSE))</f>
        <v/>
      </c>
      <c r="M54" s="132" t="str">
        <f>IF(VLOOKUP($A54,'B2B - Flux 2 - UBL'!$A63:$R321,13,FALSE)=0,"",VLOOKUP($A54,'B2B - Flux 2 - UBL'!$A63:$R321,13,FALSE))</f>
        <v>Groupe de termes métiers fournissant des informations sur la répartition de la TVA par types.</v>
      </c>
      <c r="N54" s="154" t="str">
        <f>IF(VLOOKUP($A54,'B2B - Flux 2 - UBL'!$A63:$R321,14,FALSE)=0,"",VLOOKUP($A54,'B2B - Flux 2 - UBL'!$A63:$R321,14,FALSE))</f>
        <v/>
      </c>
      <c r="O54" s="155" t="s">
        <v>945</v>
      </c>
      <c r="P54" s="156" t="str">
        <f>IF(VLOOKUP($A54,'B2B - Flux 2 - UBL'!$A63:$R321,15,FALSE)=0,"",VLOOKUP($A54,'B2B - Flux 2 - UBL'!$A63:$R321,15,FALSE))</f>
        <v>G1.56</v>
      </c>
      <c r="Q54" s="156" t="str">
        <f>IF(VLOOKUP($A54,'B2B - Flux 2 - UBL'!$A63:$R321,16,FALSE)=0,"",VLOOKUP($A54,'B2B - Flux 2 - UBL'!$A63:$R321,16,FALSE))</f>
        <v/>
      </c>
      <c r="R54" s="156" t="str">
        <f>IF(VLOOKUP($A54,'B2B - Flux 2 - UBL'!$A63:$R321,17,FALSE)=0,"",VLOOKUP($A54,'B2B - Flux 2 - UBL'!$A63:$R321,17,FALSE))</f>
        <v>BR-CO-18</v>
      </c>
      <c r="S54" s="118" t="str">
        <f>IF(VLOOKUP($A54,'B2B - Flux 2 - UBL'!$A63:$R321,5,FALSE)=0,"",VLOOKUP($A54,'B2B - Flux 2 - UBL'!$A63:$R321,5,FALSE))</f>
        <v/>
      </c>
    </row>
    <row r="55" spans="1:19" ht="57" x14ac:dyDescent="0.25">
      <c r="A55" s="35" t="s">
        <v>204</v>
      </c>
      <c r="B55" s="22" t="str">
        <f xml:space="preserve"> IF(VLOOKUP($A55,'B2B - Flux 2 - UBL'!$A64:$R322,2,FALSE)=0,"",VLOOKUP($A55,'B2B - Flux 2 - UBL'!$A64:$R322,2,FALSE))</f>
        <v>1.1</v>
      </c>
      <c r="C55" s="31"/>
      <c r="D55" s="32" t="str">
        <f>IF(VLOOKUP($A55,'B2B - Flux 2 - UBL'!$A64:$R322,4,FALSE)=0,"",VLOOKUP($A55,'B2B - Flux 2 - UBL'!$A64:$R322,4,FALSE))</f>
        <v>Base d'imposition du type de TVA</v>
      </c>
      <c r="E55" s="32"/>
      <c r="F55" s="33"/>
      <c r="G55" s="101" t="str">
        <f>IF(VLOOKUP($A55,'B2B - Flux 2 - UBL'!$A64:$R322,7,FALSE)=0,"",VLOOKUP($A55,'B2B - Flux 2 - UBL'!$A64:$R322,7,FALSE))</f>
        <v>/Invoice
/CreditNote</v>
      </c>
      <c r="H55" s="95" t="str">
        <f>IF(VLOOKUP($A55,'B2B - Flux 2 - UBL'!$A64:$R322,8,FALSE)=0,"",VLOOKUP($A55,'B2B - Flux 2 - UBL'!$A64:$R322,8,FALSE))</f>
        <v>/cac:TaxTotal/cac:TaxSubtotal/cbc:TaxableAmount</v>
      </c>
      <c r="I55" s="22" t="str">
        <f>IF(VLOOKUP($A55,'B2B - Flux 2 - UBL'!$A64:$R322,9,FALSE)=0,"",VLOOKUP($A55,'B2B - Flux 2 - UBL'!$A64:$R322,9,FALSE))</f>
        <v>MONTANT</v>
      </c>
      <c r="J55" s="28">
        <f>IF(VLOOKUP($A55,'B2B - Flux 2 - UBL'!$A64:$R322,10,FALSE)=0,"",VLOOKUP($A55,'B2B - Flux 2 - UBL'!$A64:$R322,10,FALSE))</f>
        <v>19.2</v>
      </c>
      <c r="K55" s="25" t="str">
        <f>IF(VLOOKUP($A55,'B2B - Flux 2 - UBL'!$A64:$R322,11,FALSE)=0,"",VLOOKUP($A55,'B2B - Flux 2 - UBL'!$A64:$R322,11,FALSE))</f>
        <v/>
      </c>
      <c r="L55" s="38" t="str">
        <f>IF(VLOOKUP($A55,'B2B - Flux 2 - UBL'!$A64:$R322,12,FALSE)=0,"",VLOOKUP($A55,'B2B - Flux 2 - UBL'!$A64:$R322,12,FALSE))</f>
        <v/>
      </c>
      <c r="M55" s="27" t="str">
        <f>IF(VLOOKUP($A55,'B2B - Flux 2 - UBL'!$A64:$R322,13,FALSE)=0,"",VLOOKUP($A55,'B2B - Flux 2 - UBL'!$A64:$R322,13,FALSE))</f>
        <v>Somme de tous les montants imposables assujettis à un code et à un taux de type de TVA spécifiques (si le Taux de type de TVA est applicable).</v>
      </c>
      <c r="N55" s="27" t="str">
        <f>IF(VLOOKUP($A55,'B2B - Flux 2 - UBL'!$A64:$R322,14,FALSE)=0,"",VLOOKUP($A55,'B2B - Flux 2 - UBL'!$A64:$R322,14,FALSE))</f>
        <v>Somme du montant net des lignes de facture, moins les remises plus les charges ou frais au niveau du document qui sont assujettis à un code et à un taux de type de TVA spécifiques (si le Taux de type de TVA est applicable).</v>
      </c>
      <c r="O55" s="137" t="s">
        <v>945</v>
      </c>
      <c r="P55" s="22" t="str">
        <f>IF(VLOOKUP($A55,'B2B - Flux 2 - UBL'!$A64:$R322,15,FALSE)=0,"",VLOOKUP($A55,'B2B - Flux 2 - UBL'!$A64:$R322,15,FALSE))</f>
        <v>G1.13
G1.54</v>
      </c>
      <c r="Q55" s="22" t="str">
        <f>IF(VLOOKUP($A55,'B2B - Flux 2 - UBL'!$A64:$R322,16,FALSE)=0,"",VLOOKUP($A55,'B2B - Flux 2 - UBL'!$A64:$R322,16,FALSE))</f>
        <v/>
      </c>
      <c r="R55" s="22" t="str">
        <f>IF(VLOOKUP($A55,'B2B - Flux 2 - UBL'!$A64:$R322,17,FALSE)=0,"",VLOOKUP($A55,'B2B - Flux 2 - UBL'!$A64:$R322,17,FALSE))</f>
        <v>BR-45</v>
      </c>
      <c r="S55" s="27" t="str">
        <f>IF(VLOOKUP($A55,'B2B - Flux 2 - UBL'!$A64:$R322,5,FALSE)=0,"",VLOOKUP($A55,'B2B - Flux 2 - UBL'!$A64:$R322,5,FALSE))</f>
        <v/>
      </c>
    </row>
    <row r="56" spans="1:19" ht="28.5" x14ac:dyDescent="0.25">
      <c r="A56" s="35" t="s">
        <v>206</v>
      </c>
      <c r="B56" s="22" t="str">
        <f xml:space="preserve"> IF(VLOOKUP($A56,'B2B - Flux 2 - UBL'!$A65:$R323,2,FALSE)=0,"",VLOOKUP($A56,'B2B - Flux 2 - UBL'!$A65:$R323,2,FALSE))</f>
        <v>1.1</v>
      </c>
      <c r="C56" s="31"/>
      <c r="D56" s="32" t="str">
        <f>IF(VLOOKUP($A56,'B2B - Flux 2 - UBL'!$A65:$R323,4,FALSE)=0,"",VLOOKUP($A56,'B2B - Flux 2 - UBL'!$A65:$R323,4,FALSE))</f>
        <v>Montant de la TVA pour chaque type de TVA</v>
      </c>
      <c r="E56" s="32"/>
      <c r="F56" s="33"/>
      <c r="G56" s="101" t="str">
        <f>IF(VLOOKUP($A56,'B2B - Flux 2 - UBL'!$A65:$R323,7,FALSE)=0,"",VLOOKUP($A56,'B2B - Flux 2 - UBL'!$A65:$R323,7,FALSE))</f>
        <v>/Invoice
/CreditNote</v>
      </c>
      <c r="H56" s="95" t="str">
        <f>IF(VLOOKUP($A56,'B2B - Flux 2 - UBL'!$A65:$R323,8,FALSE)=0,"",VLOOKUP($A56,'B2B - Flux 2 - UBL'!$A65:$R323,8,FALSE))</f>
        <v>/cac:TaxTotal/cac:TaxSubtotal/cbc:TaxAmount</v>
      </c>
      <c r="I56" s="22" t="str">
        <f>IF(VLOOKUP($A56,'B2B - Flux 2 - UBL'!$A65:$R323,9,FALSE)=0,"",VLOOKUP($A56,'B2B - Flux 2 - UBL'!$A65:$R323,9,FALSE))</f>
        <v>MONTANT</v>
      </c>
      <c r="J56" s="28">
        <f>IF(VLOOKUP($A56,'B2B - Flux 2 - UBL'!$A65:$R323,10,FALSE)=0,"",VLOOKUP($A56,'B2B - Flux 2 - UBL'!$A65:$R323,10,FALSE))</f>
        <v>19.2</v>
      </c>
      <c r="K56" s="25" t="str">
        <f>IF(VLOOKUP($A56,'B2B - Flux 2 - UBL'!$A65:$R323,11,FALSE)=0,"",VLOOKUP($A56,'B2B - Flux 2 - UBL'!$A65:$R323,11,FALSE))</f>
        <v/>
      </c>
      <c r="L56" s="38" t="str">
        <f>IF(VLOOKUP($A56,'B2B - Flux 2 - UBL'!$A65:$R323,12,FALSE)=0,"",VLOOKUP($A56,'B2B - Flux 2 - UBL'!$A65:$R323,12,FALSE))</f>
        <v/>
      </c>
      <c r="M56" s="27" t="str">
        <f>IF(VLOOKUP($A56,'B2B - Flux 2 - UBL'!$A65:$R323,13,FALSE)=0,"",VLOOKUP($A56,'B2B - Flux 2 - UBL'!$A65:$R323,13,FALSE))</f>
        <v>Montant total de la TVA pour un type donné de TVA.</v>
      </c>
      <c r="N56" s="27" t="str">
        <f>IF(VLOOKUP($A56,'B2B - Flux 2 - UBL'!$A65:$R323,14,FALSE)=0,"",VLOOKUP($A56,'B2B - Flux 2 - UBL'!$A65:$R323,14,FALSE))</f>
        <v>S'obtient en multipliant la Base d'imposition du type de TVA par le Taux de type de TVA du type correspondant.</v>
      </c>
      <c r="O56" s="137" t="s">
        <v>945</v>
      </c>
      <c r="P56" s="22" t="str">
        <f>IF(VLOOKUP($A56,'B2B - Flux 2 - UBL'!$A65:$R323,15,FALSE)=0,"",VLOOKUP($A56,'B2B - Flux 2 - UBL'!$A65:$R323,15,FALSE))</f>
        <v>G1.13
G1.53</v>
      </c>
      <c r="Q56" s="22" t="str">
        <f>IF(VLOOKUP($A56,'B2B - Flux 2 - UBL'!$A65:$R323,16,FALSE)=0,"",VLOOKUP($A56,'B2B - Flux 2 - UBL'!$A65:$R323,16,FALSE))</f>
        <v/>
      </c>
      <c r="R56" s="22" t="str">
        <f>IF(VLOOKUP($A56,'B2B - Flux 2 - UBL'!$A65:$R323,17,FALSE)=0,"",VLOOKUP($A56,'B2B - Flux 2 - UBL'!$A65:$R323,17,FALSE))</f>
        <v>BR-46
BR-CO-17</v>
      </c>
      <c r="S56" s="27" t="str">
        <f>IF(VLOOKUP($A56,'B2B - Flux 2 - UBL'!$A65:$R323,5,FALSE)=0,"",VLOOKUP($A56,'B2B - Flux 2 - UBL'!$A65:$R323,5,FALSE))</f>
        <v/>
      </c>
    </row>
    <row r="57" spans="1:19" ht="142.5" x14ac:dyDescent="0.25">
      <c r="A57" s="35" t="s">
        <v>209</v>
      </c>
      <c r="B57" s="22" t="str">
        <f xml:space="preserve"> IF(VLOOKUP($A57,'B2B - Flux 2 - UBL'!$A66:$R324,2,FALSE)=0,"",VLOOKUP($A57,'B2B - Flux 2 - UBL'!$A66:$R324,2,FALSE))</f>
        <v>1.1</v>
      </c>
      <c r="C57" s="31"/>
      <c r="D57" s="32" t="str">
        <f>IF(VLOOKUP($A57,'B2B - Flux 2 - UBL'!$A66:$R324,4,FALSE)=0,"",VLOOKUP($A57,'B2B - Flux 2 - UBL'!$A66:$R324,4,FALSE))</f>
        <v>Code de type de TVA</v>
      </c>
      <c r="E57" s="32"/>
      <c r="F57" s="33"/>
      <c r="G57" s="101" t="str">
        <f>IF(VLOOKUP($A57,'B2B - Flux 2 - UBL'!$A66:$R324,7,FALSE)=0,"",VLOOKUP($A57,'B2B - Flux 2 - UBL'!$A66:$R324,7,FALSE))</f>
        <v>/Invoice
/CreditNote</v>
      </c>
      <c r="H57" s="95" t="str">
        <f>IF(VLOOKUP($A57,'B2B - Flux 2 - UBL'!$A66:$R324,8,FALSE)=0,"",VLOOKUP($A57,'B2B - Flux 2 - UBL'!$A66:$R324,8,FALSE))</f>
        <v>/cac:TaxTotal/cac:TaxSubtotal/cac:TaxCategory/cbc:ID</v>
      </c>
      <c r="I57" s="29" t="str">
        <f>IF(VLOOKUP($A57,'B2B - Flux 2 - UBL'!$A66:$R324,9,FALSE)=0,"",VLOOKUP($A57,'B2B - Flux 2 - UBL'!$A66:$R324,9,FALSE))</f>
        <v>CODE</v>
      </c>
      <c r="J57" s="28">
        <f>IF(VLOOKUP($A57,'B2B - Flux 2 - UBL'!$A66:$R324,10,FALSE)=0,"",VLOOKUP($A57,'B2B - Flux 2 - UBL'!$A66:$R324,10,FALSE))</f>
        <v>2</v>
      </c>
      <c r="K57" s="94" t="str">
        <f>IF(VLOOKUP($A57,'B2B - Flux 2 - UBL'!$A66:$R324,11,FALSE)=0,"",VLOOKUP($A57,'B2B - Flux 2 - UBL'!$A66:$R324,11,FALSE))</f>
        <v>UNTDID 5305</v>
      </c>
      <c r="L57" s="38" t="str">
        <f>IF(VLOOKUP($A57,'B2B - Flux 2 - UBL'!$A66:$R324,12,FALSE)=0,"",VLOOKUP($A57,'B2B - Flux 2 - UBL'!$A66:$R324,12,FALSE))</f>
        <v/>
      </c>
      <c r="M57" s="27" t="str">
        <f>IF(VLOOKUP($A57,'B2B - Flux 2 - UBL'!$A66:$R324,13,FALSE)=0,"",VLOOKUP($A57,'B2B - Flux 2 - UBL'!$A66:$R324,13,FALSE))</f>
        <v>Identification codée d’un type de TVA.</v>
      </c>
      <c r="N57" s="27" t="str">
        <f>IF(VLOOKUP($A57,'B2B - Flux 2 - UBL'!$A66:$R324,14,FALSE)=0,"",VLOOKUP($A57,'B2B - Flux 2 - UBL'!$A66:$R324,14,FALSE))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7" s="137" t="s">
        <v>945</v>
      </c>
      <c r="P57" s="22" t="str">
        <f>IF(VLOOKUP($A57,'B2B - Flux 2 - UBL'!$A66:$R324,15,FALSE)=0,"",VLOOKUP($A57,'B2B - Flux 2 - UBL'!$A66:$R324,15,FALSE))</f>
        <v>G2.31</v>
      </c>
      <c r="Q57" s="22" t="str">
        <f>IF(VLOOKUP($A57,'B2B - Flux 2 - UBL'!$A66:$R324,16,FALSE)=0,"",VLOOKUP($A57,'B2B - Flux 2 - UBL'!$A66:$R324,16,FALSE))</f>
        <v/>
      </c>
      <c r="R57" s="22" t="str">
        <f>IF(VLOOKUP($A57,'B2B - Flux 2 - UBL'!$A66:$R324,17,FALSE)=0,"",VLOOKUP($A57,'B2B - Flux 2 - UBL'!$A66:$R324,17,FALSE))</f>
        <v>BR-47</v>
      </c>
      <c r="S57" s="27" t="str">
        <f>IF(VLOOKUP($A57,'B2B - Flux 2 - UBL'!$A66:$R324,5,FALSE)=0,"",VLOOKUP($A57,'B2B - Flux 2 - UBL'!$A66:$R324,5,FALSE))</f>
        <v/>
      </c>
    </row>
    <row r="58" spans="1:19" ht="28.5" x14ac:dyDescent="0.25">
      <c r="A58" s="35" t="s">
        <v>211</v>
      </c>
      <c r="B58" s="22" t="str">
        <f xml:space="preserve"> IF(VLOOKUP($A58,'B2B - Flux 2 - UBL'!$A67:$R325,2,FALSE)=0,"",VLOOKUP($A58,'B2B - Flux 2 - UBL'!$A67:$R325,2,FALSE))</f>
        <v>0.1</v>
      </c>
      <c r="C58" s="31"/>
      <c r="D58" s="32" t="str">
        <f>IF(VLOOKUP($A58,'B2B - Flux 2 - UBL'!$A67:$R325,4,FALSE)=0,"",VLOOKUP($A58,'B2B - Flux 2 - UBL'!$A67:$R325,4,FALSE))</f>
        <v>Taux de type de TVA</v>
      </c>
      <c r="E58" s="37"/>
      <c r="F58" s="33"/>
      <c r="G58" s="101" t="str">
        <f>IF(VLOOKUP($A58,'B2B - Flux 2 - UBL'!$A67:$R325,7,FALSE)=0,"",VLOOKUP($A58,'B2B - Flux 2 - UBL'!$A67:$R325,7,FALSE))</f>
        <v>/Invoice
/CreditNote</v>
      </c>
      <c r="H58" s="95" t="str">
        <f>IF(VLOOKUP($A58,'B2B - Flux 2 - UBL'!$A67:$R325,8,FALSE)=0,"",VLOOKUP($A58,'B2B - Flux 2 - UBL'!$A67:$R325,8,FALSE))</f>
        <v>/cac:TaxTotal/cac:TaxSubtotal/cac:TaxCategory/cbc:Percent</v>
      </c>
      <c r="I58" s="29" t="str">
        <f>IF(VLOOKUP($A58,'B2B - Flux 2 - UBL'!$A67:$R325,9,FALSE)=0,"",VLOOKUP($A58,'B2B - Flux 2 - UBL'!$A67:$R325,9,FALSE))</f>
        <v>POURCENTAGE</v>
      </c>
      <c r="J58" s="28" t="str">
        <f>IF(VLOOKUP($A58,'B2B - Flux 2 - UBL'!$A67:$R325,10,FALSE)=0,"",VLOOKUP($A58,'B2B - Flux 2 - UBL'!$A67:$R325,10,FALSE))</f>
        <v/>
      </c>
      <c r="K58" s="25" t="str">
        <f>IF(VLOOKUP($A58,'B2B - Flux 2 - UBL'!$A67:$R325,11,FALSE)=0,"",VLOOKUP($A58,'B2B - Flux 2 - UBL'!$A67:$R325,11,FALSE))</f>
        <v/>
      </c>
      <c r="L58" s="27" t="str">
        <f>IF(VLOOKUP($A58,'B2B - Flux 2 - UBL'!$A67:$R325,12,FALSE)=0,"",VLOOKUP($A58,'B2B - Flux 2 - UBL'!$A67:$R325,12,FALSE))</f>
        <v/>
      </c>
      <c r="M58" s="27" t="str">
        <f>IF(VLOOKUP($A58,'B2B - Flux 2 - UBL'!$A67:$R325,13,FALSE)=0,"",VLOOKUP($A58,'B2B - Flux 2 - UBL'!$A67:$R325,13,FALSE))</f>
        <v>Taux de TVA, exprimé sous forme de pourcentage, applicable au type de TVA correspondant.</v>
      </c>
      <c r="N58" s="27" t="str">
        <f>IF(VLOOKUP($A58,'B2B - Flux 2 - UBL'!$A67:$R325,14,FALSE)=0,"",VLOOKUP($A58,'B2B - Flux 2 - UBL'!$A67:$R325,14,FALSE))</f>
        <v>Le Code de type de TVA et le Taux de type de TVA doivent être cohérents.</v>
      </c>
      <c r="O58" s="137" t="s">
        <v>945</v>
      </c>
      <c r="P58" s="22" t="str">
        <f>IF(VLOOKUP($A58,'B2B - Flux 2 - UBL'!$A67:$R325,15,FALSE)=0,"",VLOOKUP($A58,'B2B - Flux 2 - UBL'!$A67:$R325,15,FALSE))</f>
        <v>G1.24
G6.08</v>
      </c>
      <c r="Q58" s="22" t="str">
        <f>IF(VLOOKUP($A58,'B2B - Flux 2 - UBL'!$A67:$R325,16,FALSE)=0,"",VLOOKUP($A58,'B2B - Flux 2 - UBL'!$A67:$R325,16,FALSE))</f>
        <v/>
      </c>
      <c r="R58" s="22" t="str">
        <f>IF(VLOOKUP($A58,'B2B - Flux 2 - UBL'!$A67:$R325,17,FALSE)=0,"",VLOOKUP($A58,'B2B - Flux 2 - UBL'!$A67:$R325,17,FALSE))</f>
        <v>BR-48</v>
      </c>
      <c r="S58" s="27" t="str">
        <f>IF(VLOOKUP($A58,'B2B - Flux 2 - UBL'!$A67:$R325,5,FALSE)=0,"",VLOOKUP($A58,'B2B - Flux 2 - UBL'!$A67:$R325,5,FALSE))</f>
        <v/>
      </c>
    </row>
    <row r="59" spans="1:19" ht="28.5" x14ac:dyDescent="0.25">
      <c r="A59" s="35" t="s">
        <v>215</v>
      </c>
      <c r="B59" s="22" t="str">
        <f xml:space="preserve"> IF(VLOOKUP($A59,'B2B - Flux 2 - UBL'!$A68:$R326,2,FALSE)=0,"",VLOOKUP($A59,'B2B - Flux 2 - UBL'!$A68:$R326,2,FALSE))</f>
        <v>0.1</v>
      </c>
      <c r="C59" s="31"/>
      <c r="D59" s="32" t="str">
        <f>IF(VLOOKUP($A59,'B2B - Flux 2 - UBL'!$A68:$R326,4,FALSE)=0,"",VLOOKUP($A59,'B2B - Flux 2 - UBL'!$A68:$R326,4,FALSE))</f>
        <v>Motif d'exonération de la TVA</v>
      </c>
      <c r="E59" s="32"/>
      <c r="F59" s="33"/>
      <c r="G59" s="101" t="str">
        <f>IF(VLOOKUP($A59,'B2B - Flux 2 - UBL'!$A68:$R326,7,FALSE)=0,"",VLOOKUP($A59,'B2B - Flux 2 - UBL'!$A68:$R326,7,FALSE))</f>
        <v>/Invoice
/CreditNote</v>
      </c>
      <c r="H59" s="95" t="str">
        <f>IF(VLOOKUP($A59,'B2B - Flux 2 - UBL'!$A68:$R326,8,FALSE)=0,"",VLOOKUP($A59,'B2B - Flux 2 - UBL'!$A68:$R326,8,FALSE))</f>
        <v>/cac:TaxTotal/cac:TaxSubtotal/cac:TaxCategory/cbc:TaxExemptionReason</v>
      </c>
      <c r="I59" s="29" t="str">
        <f>IF(VLOOKUP($A59,'B2B - Flux 2 - UBL'!$A68:$R326,9,FALSE)=0,"",VLOOKUP($A59,'B2B - Flux 2 - UBL'!$A68:$R326,9,FALSE))</f>
        <v>TEXTE</v>
      </c>
      <c r="J59" s="28">
        <f>IF(VLOOKUP($A59,'B2B - Flux 2 - UBL'!$A68:$R326,10,FALSE)=0,"",VLOOKUP($A59,'B2B - Flux 2 - UBL'!$A68:$R326,10,FALSE))</f>
        <v>1024</v>
      </c>
      <c r="K59" s="25" t="str">
        <f>IF(VLOOKUP($A59,'B2B - Flux 2 - UBL'!$A68:$R326,11,FALSE)=0,"",VLOOKUP($A59,'B2B - Flux 2 - UBL'!$A68:$R326,11,FALSE))</f>
        <v/>
      </c>
      <c r="L59" s="55" t="str">
        <f>IF(VLOOKUP($A59,'B2B - Flux 2 - UBL'!$A68:$R326,12,FALSE)=0,"",VLOOKUP($A59,'B2B - Flux 2 - UBL'!$A68:$R326,12,FALSE))</f>
        <v/>
      </c>
      <c r="M59" s="27" t="str">
        <f>IF(VLOOKUP($A59,'B2B - Flux 2 - UBL'!$A68:$R326,13,FALSE)=0,"",VLOOKUP($A59,'B2B - Flux 2 - UBL'!$A68:$R326,13,FALSE))</f>
        <v>Énoncé expliquant pourquoi un montant est exonéré de TVA.</v>
      </c>
      <c r="N59" s="27" t="str">
        <f>IF(VLOOKUP($A59,'B2B - Flux 2 - UBL'!$A68:$R326,14,FALSE)=0,"",VLOOKUP($A59,'B2B - Flux 2 - UBL'!$A68:$R326,14,FALSE))</f>
        <v>Articles 226 items 11 to 15 Directive 2006/112/EN</v>
      </c>
      <c r="O59" s="137" t="s">
        <v>945</v>
      </c>
      <c r="P59" s="22" t="str">
        <f>IF(VLOOKUP($A59,'B2B - Flux 2 - UBL'!$A68:$R326,15,FALSE)=0,"",VLOOKUP($A59,'B2B - Flux 2 - UBL'!$A68:$R326,15,FALSE))</f>
        <v>P1.08
G1.40</v>
      </c>
      <c r="Q59" s="22" t="str">
        <f>IF(VLOOKUP($A59,'B2B - Flux 2 - UBL'!$A68:$R326,16,FALSE)=0,"",VLOOKUP($A59,'B2B - Flux 2 - UBL'!$A68:$R326,16,FALSE))</f>
        <v/>
      </c>
      <c r="R59" s="22" t="str">
        <f>IF(VLOOKUP($A59,'B2B - Flux 2 - UBL'!$A68:$R326,17,FALSE)=0,"",VLOOKUP($A59,'B2B - Flux 2 - UBL'!$A68:$R326,17,FALSE))</f>
        <v/>
      </c>
      <c r="S59" s="27" t="str">
        <f>IF(VLOOKUP($A59,'B2B - Flux 2 - UBL'!$A68:$R326,5,FALSE)=0,"",VLOOKUP($A59,'B2B - Flux 2 - UBL'!$A68:$R326,5,FALSE))</f>
        <v/>
      </c>
    </row>
    <row r="60" spans="1:19" ht="28.5" x14ac:dyDescent="0.25">
      <c r="A60" s="35" t="s">
        <v>217</v>
      </c>
      <c r="B60" s="22" t="str">
        <f xml:space="preserve"> IF(VLOOKUP($A60,'B2B - Flux 2 - UBL'!$A69:$R327,2,FALSE)=0,"",VLOOKUP($A60,'B2B - Flux 2 - UBL'!$A69:$R327,2,FALSE))</f>
        <v>0.1</v>
      </c>
      <c r="C60" s="31"/>
      <c r="D60" s="32" t="str">
        <f>IF(VLOOKUP($A60,'B2B - Flux 2 - UBL'!$A69:$R327,4,FALSE)=0,"",VLOOKUP($A60,'B2B - Flux 2 - UBL'!$A69:$R327,4,FALSE))</f>
        <v>Code de motif d'exonération de la TVA</v>
      </c>
      <c r="E60" s="32"/>
      <c r="F60" s="33"/>
      <c r="G60" s="101" t="str">
        <f>IF(VLOOKUP($A60,'B2B - Flux 2 - UBL'!$A69:$R327,7,FALSE)=0,"",VLOOKUP($A60,'B2B - Flux 2 - UBL'!$A69:$R327,7,FALSE))</f>
        <v>/Invoice
/CreditNote</v>
      </c>
      <c r="H60" s="95" t="str">
        <f>IF(VLOOKUP($A60,'B2B - Flux 2 - UBL'!$A69:$R327,8,FALSE)=0,"",VLOOKUP($A60,'B2B - Flux 2 - UBL'!$A69:$R327,8,FALSE))</f>
        <v>/cac:TaxTotal/cac:TaxSubtotal/cac:TaxCategory/cbc:TaxExemptionReasonCode</v>
      </c>
      <c r="I60" s="29" t="str">
        <f>IF(VLOOKUP($A60,'B2B - Flux 2 - UBL'!$A69:$R327,9,FALSE)=0,"",VLOOKUP($A60,'B2B - Flux 2 - UBL'!$A69:$R327,9,FALSE))</f>
        <v>CODE</v>
      </c>
      <c r="J60" s="28">
        <f>IF(VLOOKUP($A60,'B2B - Flux 2 - UBL'!$A69:$R327,10,FALSE)=0,"",VLOOKUP($A60,'B2B - Flux 2 - UBL'!$A69:$R327,10,FALSE))</f>
        <v>30</v>
      </c>
      <c r="K60" s="28" t="str">
        <f>IF(VLOOKUP($A60,'B2B - Flux 2 - UBL'!$A69:$R327,11,FALSE)=0,"",VLOOKUP($A60,'B2B - Flux 2 - UBL'!$A69:$R327,11,FALSE))</f>
        <v>EN16931 Codelists</v>
      </c>
      <c r="L60" s="38" t="str">
        <f>IF(VLOOKUP($A60,'B2B - Flux 2 - UBL'!$A69:$R327,12,FALSE)=0,"",VLOOKUP($A60,'B2B - Flux 2 - UBL'!$A69:$R327,12,FALSE))</f>
        <v/>
      </c>
      <c r="M60" s="27" t="str">
        <f>IF(VLOOKUP($A60,'B2B - Flux 2 - UBL'!$A69:$R327,13,FALSE)=0,"",VLOOKUP($A60,'B2B - Flux 2 - UBL'!$A69:$R327,13,FALSE))</f>
        <v>Code expliquant pourquoi un montant est exonéré de TVA.</v>
      </c>
      <c r="N60" s="27" t="str">
        <f>IF(VLOOKUP($A60,'B2B - Flux 2 - UBL'!$A69:$R327,14,FALSE)=0,"",VLOOKUP($A60,'B2B - Flux 2 - UBL'!$A69:$R327,14,FALSE))</f>
        <v>Liste de codes issue et maintenue par le CEF</v>
      </c>
      <c r="O60" s="137" t="s">
        <v>945</v>
      </c>
      <c r="P60" s="22" t="str">
        <f>IF(VLOOKUP($A60,'B2B - Flux 2 - UBL'!$A69:$R327,15,FALSE)=0,"",VLOOKUP($A60,'B2B - Flux 2 - UBL'!$A69:$R327,15,FALSE))</f>
        <v>G1.40</v>
      </c>
      <c r="Q60" s="22" t="str">
        <f>IF(VLOOKUP($A60,'B2B - Flux 2 - UBL'!$A69:$R327,16,FALSE)=0,"",VLOOKUP($A60,'B2B - Flux 2 - UBL'!$A69:$R327,16,FALSE))</f>
        <v/>
      </c>
      <c r="R60" s="22" t="str">
        <f>IF(VLOOKUP($A60,'B2B - Flux 2 - UBL'!$A69:$R327,17,FALSE)=0,"",VLOOKUP($A60,'B2B - Flux 2 - UBL'!$A69:$R327,17,FALSE))</f>
        <v/>
      </c>
      <c r="S60" s="27" t="str">
        <f>IF(VLOOKUP($A60,'B2B - Flux 2 - UBL'!$A69:$R327,5,FALSE)=0,"",VLOOKUP($A60,'B2B - Flux 2 - UBL'!$A69:$R327,5,FALSE))</f>
        <v/>
      </c>
    </row>
    <row r="61" spans="1:19" ht="28.5" x14ac:dyDescent="0.25">
      <c r="A61" s="23" t="s">
        <v>219</v>
      </c>
      <c r="B61" s="22" t="str">
        <f xml:space="preserve"> IF(VLOOKUP($A61,'B2B - Flux 2 - UBL'!$A70:$R328,2,FALSE)=0,"",VLOOKUP($A61,'B2B - Flux 2 - UBL'!$A70:$R328,2,FALSE))</f>
        <v>1.n</v>
      </c>
      <c r="C61" s="30" t="str">
        <f xml:space="preserve"> IF(VLOOKUP($A61,'B2B - Flux 2 - UBL'!$A70:$R328,2,FALSE)=0,"",VLOOKUP($A61,'B2B - Flux 2 - UBL'!$A70:$R328,3,FALSE))</f>
        <v>LIGNE DE FACTURE</v>
      </c>
      <c r="D61" s="56"/>
      <c r="E61" s="56"/>
      <c r="F61" s="56"/>
      <c r="G61" s="101" t="str">
        <f>IF(VLOOKUP($A61,'B2B - Flux 2 - UBL'!$A70:$R328,7,FALSE)=0,"",VLOOKUP($A61,'B2B - Flux 2 - UBL'!$A70:$R328,7,FALSE))</f>
        <v>/Invoice
/CreditNote</v>
      </c>
      <c r="H61" s="101" t="str">
        <f>IF(VLOOKUP($A61,'B2B - Flux 2 - UBL'!$A70:$R328,8,FALSE)=0,"",VLOOKUP($A61,'B2B - Flux 2 - UBL'!$A70:$R328,8,FALSE))</f>
        <v>/cac:InvoiceLine
/cac:CreditNoteLine</v>
      </c>
      <c r="I61" s="180" t="str">
        <f>IF(VLOOKUP($A61,'B2B - Flux 2 - UBL'!$A70:$R328,9,FALSE)=0,"",VLOOKUP($A61,'B2B - Flux 2 - UBL'!$A70:$R328,9,FALSE))</f>
        <v/>
      </c>
      <c r="J61" s="118" t="str">
        <f>IF(VLOOKUP($A61,'B2B - Flux 2 - UBL'!$A70:$R328,10,FALSE)=0,"",VLOOKUP($A61,'B2B - Flux 2 - UBL'!$A70:$R328,10,FALSE))</f>
        <v/>
      </c>
      <c r="K61" s="173" t="str">
        <f>IF(VLOOKUP($A61,'B2B - Flux 2 - UBL'!$A70:$R328,11,FALSE)=0,"",VLOOKUP($A61,'B2B - Flux 2 - UBL'!$A70:$R328,11,FALSE))</f>
        <v/>
      </c>
      <c r="L61" s="118" t="str">
        <f>IF(VLOOKUP($A61,'B2B - Flux 2 - UBL'!$A70:$R328,12,FALSE)=0,"",VLOOKUP($A61,'B2B - Flux 2 - UBL'!$A70:$R328,12,FALSE))</f>
        <v/>
      </c>
      <c r="M61" s="132" t="str">
        <f>IF(VLOOKUP($A61,'B2B - Flux 2 - UBL'!$A70:$R328,13,FALSE)=0,"",VLOOKUP($A61,'B2B - Flux 2 - UBL'!$A70:$R328,13,FALSE))</f>
        <v>Groupe de termes métiers fournissant des informations sur des lignes de Facture individuelles.</v>
      </c>
      <c r="N61" s="154" t="str">
        <f>IF(VLOOKUP($A61,'B2B - Flux 2 - UBL'!$A70:$R328,14,FALSE)=0,"",VLOOKUP($A61,'B2B - Flux 2 - UBL'!$A70:$R328,14,FALSE))</f>
        <v/>
      </c>
      <c r="O61" s="155" t="s">
        <v>946</v>
      </c>
      <c r="P61" s="156" t="str">
        <f>IF(VLOOKUP($A61,'B2B - Flux 2 - UBL'!$A70:$R328,15,FALSE)=0,"",VLOOKUP($A61,'B2B - Flux 2 - UBL'!$A70:$R328,15,FALSE))</f>
        <v>G6.01</v>
      </c>
      <c r="Q61" s="156" t="str">
        <f>IF(VLOOKUP($A61,'B2B - Flux 2 - UBL'!$A70:$R328,16,FALSE)=0,"",VLOOKUP($A61,'B2B - Flux 2 - UBL'!$A70:$R328,16,FALSE))</f>
        <v/>
      </c>
      <c r="R61" s="156" t="str">
        <f>IF(VLOOKUP($A61,'B2B - Flux 2 - UBL'!$A70:$R328,17,FALSE)=0,"",VLOOKUP($A61,'B2B - Flux 2 - UBL'!$A70:$R328,17,FALSE))</f>
        <v>BR-16</v>
      </c>
      <c r="S61" s="118" t="str">
        <f>IF(VLOOKUP($A61,'B2B - Flux 2 - UBL'!$A70:$R328,5,FALSE)=0,"",VLOOKUP($A61,'B2B - Flux 2 - UBL'!$A70:$R328,5,FALSE))</f>
        <v/>
      </c>
    </row>
    <row r="62" spans="1:19" ht="28.5" x14ac:dyDescent="0.25">
      <c r="A62" s="35" t="s">
        <v>423</v>
      </c>
      <c r="B62" s="22" t="str">
        <f xml:space="preserve"> IF(VLOOKUP($A62,'B2B - Flux 2 - UBL'!$A71:$R329,2,FALSE)=0,"",VLOOKUP($A62,'B2B - Flux 2 - UBL'!$A71:$R329,2,FALSE))</f>
        <v>1.1</v>
      </c>
      <c r="C62" s="82"/>
      <c r="D62" s="32" t="str">
        <f>IF(VLOOKUP($A62,'B2B - Flux 2 - UBL'!$A71:$R329,4,FALSE)=0,"",VLOOKUP($A62,'B2B - Flux 2 - UBL'!$A71:$R329,4,FALSE))</f>
        <v>Identifiant de ligne de facture</v>
      </c>
      <c r="E62" s="37"/>
      <c r="F62" s="33"/>
      <c r="G62" s="101" t="str">
        <f>IF(VLOOKUP($A62,'B2B - Flux 2 - UBL'!$A71:$R329,7,FALSE)=0,"",VLOOKUP($A62,'B2B - Flux 2 - UBL'!$A71:$R329,7,FALSE))</f>
        <v>/Invoice
/CreditNote</v>
      </c>
      <c r="H62" s="101" t="str">
        <f>IF(VLOOKUP($A62,'B2B - Flux 2 - UBL'!$A71:$R329,8,FALSE)=0,"",VLOOKUP($A62,'B2B - Flux 2 - UBL'!$A71:$R329,8,FALSE))</f>
        <v>/cac:InvoiceLine/cbc:ID
/cac:CreditNoteLine/cbc:ID</v>
      </c>
      <c r="I62" s="29" t="str">
        <f>IF(VLOOKUP($A62,'B2B - Flux 2 - UBL'!$A71:$R329,9,FALSE)=0,"",VLOOKUP($A62,'B2B - Flux 2 - UBL'!$A71:$R329,9,FALSE))</f>
        <v>IDENTIFIANT</v>
      </c>
      <c r="J62" s="28" t="str">
        <f>IF(VLOOKUP($A62,'B2B - Flux 2 - UBL'!$A71:$R329,10,FALSE)=0,"",VLOOKUP($A62,'B2B - Flux 2 - UBL'!$A71:$R329,10,FALSE))</f>
        <v/>
      </c>
      <c r="K62" s="25" t="str">
        <f>IF(VLOOKUP($A62,'B2B - Flux 2 - UBL'!$A71:$R329,11,FALSE)=0,"",VLOOKUP($A62,'B2B - Flux 2 - UBL'!$A71:$R329,11,FALSE))</f>
        <v/>
      </c>
      <c r="L62" s="55" t="str">
        <f>IF(VLOOKUP($A62,'B2B - Flux 2 - UBL'!$A71:$R329,12,FALSE)=0,"",VLOOKUP($A62,'B2B - Flux 2 - UBL'!$A71:$R329,12,FALSE))</f>
        <v/>
      </c>
      <c r="M62" s="27" t="str">
        <f>IF(VLOOKUP($A62,'B2B - Flux 2 - UBL'!$A71:$R329,13,FALSE)=0,"",VLOOKUP($A62,'B2B - Flux 2 - UBL'!$A71:$R329,13,FALSE))</f>
        <v>Identifiant unique d'une ligne au sein de la Facture.</v>
      </c>
      <c r="N62" s="27" t="str">
        <f>IF(VLOOKUP($A62,'B2B - Flux 2 - UBL'!$A71:$R329,14,FALSE)=0,"",VLOOKUP($A62,'B2B - Flux 2 - UBL'!$A71:$R329,14,FALSE))</f>
        <v/>
      </c>
      <c r="O62" s="137" t="s">
        <v>946</v>
      </c>
      <c r="P62" s="22" t="str">
        <f>IF(VLOOKUP($A62,'B2B - Flux 2 - UBL'!$A71:$R329,15,FALSE)=0,"",VLOOKUP($A62,'B2B - Flux 2 - UBL'!$A71:$R329,15,FALSE))</f>
        <v>G1.62</v>
      </c>
      <c r="Q62" s="22" t="str">
        <f>IF(VLOOKUP($A62,'B2B - Flux 2 - UBL'!$A71:$R329,16,FALSE)=0,"",VLOOKUP($A62,'B2B - Flux 2 - UBL'!$A71:$R329,16,FALSE))</f>
        <v/>
      </c>
      <c r="R62" s="22" t="str">
        <f>IF(VLOOKUP($A62,'B2B - Flux 2 - UBL'!$A71:$R329,17,FALSE)=0,"",VLOOKUP($A62,'B2B - Flux 2 - UBL'!$A71:$R329,17,FALSE))</f>
        <v>BR-21</v>
      </c>
      <c r="S62" s="27" t="str">
        <f>IF(VLOOKUP($A62,'B2B - Flux 2 - UBL'!$A71:$R329,5,FALSE)=0,"",VLOOKUP($A62,'B2B - Flux 2 - UBL'!$A71:$R329,5,FALSE))</f>
        <v/>
      </c>
    </row>
    <row r="63" spans="1:19" ht="28.5" x14ac:dyDescent="0.25">
      <c r="A63" s="35" t="s">
        <v>221</v>
      </c>
      <c r="B63" s="119" t="str">
        <f xml:space="preserve"> IF(VLOOKUP($A63,'B2B - Flux 2 - UBL'!$A72:$R330,2,FALSE)=0,"",VLOOKUP($A63,'B2B - Flux 2 - UBL'!$A72:$R330,2,FALSE))</f>
        <v>0.n</v>
      </c>
      <c r="C63" s="57"/>
      <c r="D63" s="32" t="str">
        <f>IF(VLOOKUP($A63,'B2B - Flux 2 - UBL'!$A72:$R330,4,FALSE)=0,"",VLOOKUP($A63,'B2B - Flux 2 - UBL'!$A72:$R330,4,FALSE))</f>
        <v>Note de ligne de facture</v>
      </c>
      <c r="E63" s="37"/>
      <c r="F63" s="33"/>
      <c r="G63" s="101" t="str">
        <f>IF(VLOOKUP($A63,'B2B - Flux 2 - UBL'!$A72:$R330,7,FALSE)=0,"",VLOOKUP($A63,'B2B - Flux 2 - UBL'!$A72:$R330,7,FALSE))</f>
        <v>/Invoice
/CreditNote</v>
      </c>
      <c r="H63" s="101" t="str">
        <f>IF(VLOOKUP($A63,'B2B - Flux 2 - UBL'!$A72:$R330,8,FALSE)=0,"",VLOOKUP($A63,'B2B - Flux 2 - UBL'!$A72:$R330,8,FALSE))</f>
        <v>/cac:InvoiceLine/cbc:Note
/cac:CreditNoteLine/cbc:Note</v>
      </c>
      <c r="I63" s="29" t="str">
        <f>IF(VLOOKUP($A63,'B2B - Flux 2 - UBL'!$A72:$R330,9,FALSE)=0,"",VLOOKUP($A63,'B2B - Flux 2 - UBL'!$A72:$R330,9,FALSE))</f>
        <v>TEXTE</v>
      </c>
      <c r="J63" s="28">
        <f>IF(VLOOKUP($A63,'B2B - Flux 2 - UBL'!$A72:$R330,10,FALSE)=0,"",VLOOKUP($A63,'B2B - Flux 2 - UBL'!$A72:$R330,10,FALSE))</f>
        <v>1024</v>
      </c>
      <c r="K63" s="25" t="str">
        <f>IF(VLOOKUP($A63,'B2B - Flux 2 - UBL'!$A72:$R330,11,FALSE)=0,"",VLOOKUP($A63,'B2B - Flux 2 - UBL'!$A72:$R330,11,FALSE))</f>
        <v/>
      </c>
      <c r="L63" s="55" t="str">
        <f>IF(VLOOKUP($A63,'B2B - Flux 2 - UBL'!$A72:$R330,12,FALSE)=0,"",VLOOKUP($A63,'B2B - Flux 2 - UBL'!$A72:$R330,12,FALSE))</f>
        <v/>
      </c>
      <c r="M63" s="55" t="str">
        <f>IF(VLOOKUP($A63,'B2B - Flux 2 - UBL'!$A72:$R330,13,FALSE)=0,"",VLOOKUP($A63,'B2B - Flux 2 - UBL'!$A72:$R330,13,FALSE))</f>
        <v>Commentaire fournissant des informations non structurées concernant la ligne de Facture.</v>
      </c>
      <c r="N63" s="55" t="str">
        <f>IF(VLOOKUP($A63,'B2B - Flux 2 - UBL'!$A72:$R330,14,FALSE)=0,"",VLOOKUP($A63,'B2B - Flux 2 - UBL'!$A72:$R330,14,FALSE))</f>
        <v/>
      </c>
      <c r="O63" s="137" t="s">
        <v>946</v>
      </c>
      <c r="P63" s="22" t="str">
        <f>IF(VLOOKUP($A63,'B2B - Flux 2 - UBL'!$A72:$R330,15,FALSE)=0,"",VLOOKUP($A63,'B2B - Flux 2 - UBL'!$A72:$R330,15,FALSE))</f>
        <v>G6.06
P1.08</v>
      </c>
      <c r="Q63" s="22" t="str">
        <f>IF(VLOOKUP($A63,'B2B - Flux 2 - UBL'!$A72:$R330,16,FALSE)=0,"",VLOOKUP($A63,'B2B - Flux 2 - UBL'!$A72:$R330,16,FALSE))</f>
        <v/>
      </c>
      <c r="R63" s="22" t="str">
        <f>IF(VLOOKUP($A63,'B2B - Flux 2 - UBL'!$A72:$R330,17,FALSE)=0,"",VLOOKUP($A63,'B2B - Flux 2 - UBL'!$A72:$R330,17,FALSE))</f>
        <v/>
      </c>
      <c r="S63" s="27" t="str">
        <f>IF(VLOOKUP($A63,'B2B - Flux 2 - UBL'!$A72:$R330,5,FALSE)=0,"",VLOOKUP($A63,'B2B - Flux 2 - UBL'!$A72:$R330,5,FALSE))</f>
        <v/>
      </c>
    </row>
    <row r="64" spans="1:19" ht="28.5" x14ac:dyDescent="0.25">
      <c r="A64" s="35" t="s">
        <v>223</v>
      </c>
      <c r="B64" s="22" t="str">
        <f xml:space="preserve"> IF(VLOOKUP($A64,'B2B - Flux 2 - UBL'!$A73:$R331,2,FALSE)=0,"",VLOOKUP($A64,'B2B - Flux 2 - UBL'!$A73:$R331,2,FALSE))</f>
        <v>1.1</v>
      </c>
      <c r="C64" s="57"/>
      <c r="D64" s="32" t="str">
        <f>IF(VLOOKUP($A64,'B2B - Flux 2 - UBL'!$A73:$R331,4,FALSE)=0,"",VLOOKUP($A64,'B2B - Flux 2 - UBL'!$A73:$R331,4,FALSE))</f>
        <v>Quantité facturée</v>
      </c>
      <c r="E64" s="37"/>
      <c r="F64" s="33"/>
      <c r="G64" s="101" t="str">
        <f>IF(VLOOKUP($A64,'B2B - Flux 2 - UBL'!$A73:$R331,7,FALSE)=0,"",VLOOKUP($A64,'B2B - Flux 2 - UBL'!$A73:$R331,7,FALSE))</f>
        <v>/Invoice
/CreditNote</v>
      </c>
      <c r="H64" s="101" t="str">
        <f>IF(VLOOKUP($A64,'B2B - Flux 2 - UBL'!$A73:$R331,8,FALSE)=0,"",VLOOKUP($A64,'B2B - Flux 2 - UBL'!$A73:$R331,8,FALSE))</f>
        <v>/cac:InvoiceLine/cbc:InvoicedQuantity
/cac:CreditNoteLine/cbc:CreditedQuantity</v>
      </c>
      <c r="I64" s="22" t="str">
        <f>IF(VLOOKUP($A64,'B2B - Flux 2 - UBL'!$A73:$R331,9,FALSE)=0,"",VLOOKUP($A64,'B2B - Flux 2 - UBL'!$A73:$R331,9,FALSE))</f>
        <v>QUANTITE</v>
      </c>
      <c r="J64" s="28">
        <f>IF(VLOOKUP($A64,'B2B - Flux 2 - UBL'!$A73:$R331,10,FALSE)=0,"",VLOOKUP($A64,'B2B - Flux 2 - UBL'!$A73:$R331,10,FALSE))</f>
        <v>19.600000000000001</v>
      </c>
      <c r="K64" s="25" t="str">
        <f>IF(VLOOKUP($A64,'B2B - Flux 2 - UBL'!$A73:$R331,11,FALSE)=0,"",VLOOKUP($A64,'B2B - Flux 2 - UBL'!$A73:$R331,11,FALSE))</f>
        <v/>
      </c>
      <c r="L64" s="55" t="str">
        <f>IF(VLOOKUP($A64,'B2B - Flux 2 - UBL'!$A73:$R331,12,FALSE)=0,"",VLOOKUP($A64,'B2B - Flux 2 - UBL'!$A73:$R331,12,FALSE))</f>
        <v/>
      </c>
      <c r="M64" s="27" t="str">
        <f>IF(VLOOKUP($A64,'B2B - Flux 2 - UBL'!$A73:$R331,13,FALSE)=0,"",VLOOKUP($A64,'B2B - Flux 2 - UBL'!$A73:$R331,13,FALSE))</f>
        <v>Quantité d'articles (biens ou services) prise en compte dans la ligne de Facture.</v>
      </c>
      <c r="N64" s="27" t="str">
        <f>IF(VLOOKUP($A64,'B2B - Flux 2 - UBL'!$A73:$R331,14,FALSE)=0,"",VLOOKUP($A64,'B2B - Flux 2 - UBL'!$A73:$R331,14,FALSE))</f>
        <v/>
      </c>
      <c r="O64" s="137" t="s">
        <v>946</v>
      </c>
      <c r="P64" s="22" t="str">
        <f>IF(VLOOKUP($A64,'B2B - Flux 2 - UBL'!$A73:$R331,15,FALSE)=0,"",VLOOKUP($A64,'B2B - Flux 2 - UBL'!$A73:$R331,15,FALSE))</f>
        <v>P1.03
G1.13</v>
      </c>
      <c r="Q64" s="22" t="str">
        <f>IF(VLOOKUP($A64,'B2B - Flux 2 - UBL'!$A73:$R331,16,FALSE)=0,"",VLOOKUP($A64,'B2B - Flux 2 - UBL'!$A73:$R331,16,FALSE))</f>
        <v/>
      </c>
      <c r="R64" s="22" t="str">
        <f>IF(VLOOKUP($A64,'B2B - Flux 2 - UBL'!$A73:$R331,17,FALSE)=0,"",VLOOKUP($A64,'B2B - Flux 2 - UBL'!$A73:$R331,17,FALSE))</f>
        <v>BR-22</v>
      </c>
      <c r="S64" s="27" t="str">
        <f>IF(VLOOKUP($A64,'B2B - Flux 2 - UBL'!$A73:$R331,5,FALSE)=0,"",VLOOKUP($A64,'B2B - Flux 2 - UBL'!$A73:$R331,5,FALSE))</f>
        <v/>
      </c>
    </row>
    <row r="65" spans="1:19" ht="57" x14ac:dyDescent="0.25">
      <c r="A65" s="35" t="s">
        <v>430</v>
      </c>
      <c r="B65" s="22" t="str">
        <f xml:space="preserve"> IF(VLOOKUP($A65,'B2B - Flux 2 - UBL'!$A74:$R332,2,FALSE)=0,"",VLOOKUP($A65,'B2B - Flux 2 - UBL'!$A74:$R332,2,FALSE))</f>
        <v>1.1</v>
      </c>
      <c r="C65" s="57"/>
      <c r="D65" s="32" t="str">
        <f>IF(VLOOKUP($A65,'B2B - Flux 2 - UBL'!$A74:$R332,4,FALSE)=0,"",VLOOKUP($A65,'B2B - Flux 2 - UBL'!$A74:$R332,4,FALSE))</f>
        <v>Code de l'unité de mesure de la quantité facturée</v>
      </c>
      <c r="E65" s="37"/>
      <c r="F65" s="33"/>
      <c r="G65" s="101" t="str">
        <f>IF(VLOOKUP($A65,'B2B - Flux 2 - UBL'!$A74:$R332,7,FALSE)=0,"",VLOOKUP($A65,'B2B - Flux 2 - UBL'!$A74:$R332,7,FALSE))</f>
        <v>/Invoice
/CreditNote</v>
      </c>
      <c r="H65" s="101" t="str">
        <f>IF(VLOOKUP($A65,'B2B - Flux 2 - UBL'!$A74:$R332,8,FALSE)=0,"",VLOOKUP($A65,'B2B - Flux 2 - UBL'!$A74:$R332,8,FALSE))</f>
        <v>/cac:InvoiceLine/cbc:InvoicedQuantity/@unitCode
/cac:CreditNoteLine/cbc:CreditedQuantity/@unitCode</v>
      </c>
      <c r="I65" s="22" t="str">
        <f>IF(VLOOKUP($A65,'B2B - Flux 2 - UBL'!$A74:$R332,9,FALSE)=0,"",VLOOKUP($A65,'B2B - Flux 2 - UBL'!$A74:$R332,9,FALSE))</f>
        <v>CODE</v>
      </c>
      <c r="J65" s="28">
        <f>IF(VLOOKUP($A65,'B2B - Flux 2 - UBL'!$A74:$R332,10,FALSE)=0,"",VLOOKUP($A65,'B2B - Flux 2 - UBL'!$A74:$R332,10,FALSE))</f>
        <v>3</v>
      </c>
      <c r="K65" s="28" t="str">
        <f>IF(VLOOKUP($A65,'B2B - Flux 2 - UBL'!$A74:$R332,11,FALSE)=0,"",VLOOKUP($A65,'B2B - Flux 2 - UBL'!$A74:$R332,11,FALSE))</f>
        <v>EN16931 Codelists</v>
      </c>
      <c r="L65" s="38" t="str">
        <f>IF(VLOOKUP($A65,'B2B - Flux 2 - UBL'!$A74:$R332,12,FALSE)=0,"",VLOOKUP($A65,'B2B - Flux 2 - UBL'!$A74:$R332,12,FALSE))</f>
        <v/>
      </c>
      <c r="M65" s="27" t="str">
        <f>IF(VLOOKUP($A65,'B2B - Flux 2 - UBL'!$A74:$R332,13,FALSE)=0,"",VLOOKUP($A65,'B2B - Flux 2 - UBL'!$A74:$R332,13,FALSE))</f>
        <v>Unité de mesure applicable à la quantité facturée.</v>
      </c>
      <c r="N65" s="27" t="str">
        <f>IF(VLOOKUP($A65,'B2B - Flux 2 - UBL'!$A74:$R332,14,FALSE)=0,"",VLOOKUP($A65,'B2B - Flux 2 - UBL'!$A74:$R332,14,FALSE))</f>
        <v>Il convient que les unités de mesure soient exprimées selon les termes de la Recommandation UN/ECE N ° 20 « Codes des unités de mesure utilisées dans le commerce international » [7], par exemple « KGM » pour kilogramme.</v>
      </c>
      <c r="O65" s="137" t="s">
        <v>946</v>
      </c>
      <c r="P65" s="99" t="str">
        <f>IF(VLOOKUP($A65,'B2B - Flux 2 - UBL'!$A74:$R332,15,FALSE)=0,"",VLOOKUP($A65,'B2B - Flux 2 - UBL'!$A74:$R332,15,FALSE))</f>
        <v/>
      </c>
      <c r="Q65" s="99" t="str">
        <f>IF(VLOOKUP($A65,'B2B - Flux 2 - UBL'!$A74:$R332,16,FALSE)=0,"",VLOOKUP($A65,'B2B - Flux 2 - UBL'!$A74:$R332,16,FALSE))</f>
        <v>S1.03</v>
      </c>
      <c r="R65" s="99" t="str">
        <f>IF(VLOOKUP($A65,'B2B - Flux 2 - UBL'!$A74:$R332,17,FALSE)=0,"",VLOOKUP($A65,'B2B - Flux 2 - UBL'!$A74:$R332,17,FALSE))</f>
        <v>BR-23</v>
      </c>
      <c r="S65" s="27" t="str">
        <f>IF(VLOOKUP($A65,'B2B - Flux 2 - UBL'!$A74:$R332,5,FALSE)=0,"",VLOOKUP($A65,'B2B - Flux 2 - UBL'!$A74:$R332,5,FALSE))</f>
        <v/>
      </c>
    </row>
    <row r="66" spans="1:19" ht="42.75" x14ac:dyDescent="0.25">
      <c r="A66" s="35" t="s">
        <v>225</v>
      </c>
      <c r="B66" s="22" t="str">
        <f xml:space="preserve"> IF(VLOOKUP($A66,'B2B - Flux 2 - UBL'!$A75:$R333,2,FALSE)=0,"",VLOOKUP($A66,'B2B - Flux 2 - UBL'!$A75:$R333,2,FALSE))</f>
        <v>1.1</v>
      </c>
      <c r="C66" s="31"/>
      <c r="D66" s="32" t="str">
        <f>IF(VLOOKUP($A66,'B2B - Flux 2 - UBL'!$A75:$R333,4,FALSE)=0,"",VLOOKUP($A66,'B2B - Flux 2 - UBL'!$A75:$R333,4,FALSE))</f>
        <v>Montant net de ligne de facture</v>
      </c>
      <c r="E66" s="37"/>
      <c r="F66" s="33"/>
      <c r="G66" s="101" t="str">
        <f>IF(VLOOKUP($A66,'B2B - Flux 2 - UBL'!$A75:$R333,7,FALSE)=0,"",VLOOKUP($A66,'B2B - Flux 2 - UBL'!$A75:$R333,7,FALSE))</f>
        <v>/Invoice
/CreditNote</v>
      </c>
      <c r="H66" s="101" t="str">
        <f>IF(VLOOKUP($A66,'B2B - Flux 2 - UBL'!$A75:$R333,8,FALSE)=0,"",VLOOKUP($A66,'B2B - Flux 2 - UBL'!$A75:$R333,8,FALSE))</f>
        <v>/cac:InvoiceLine/cbc:LineExtensionAmount
/cac:CreditNoteLine/cbc:LineExtensionAmount</v>
      </c>
      <c r="I66" s="22" t="str">
        <f>IF(VLOOKUP($A66,'B2B - Flux 2 - UBL'!$A75:$R333,9,FALSE)=0,"",VLOOKUP($A66,'B2B - Flux 2 - UBL'!$A75:$R333,9,FALSE))</f>
        <v>MONTANT</v>
      </c>
      <c r="J66" s="28">
        <f>IF(VLOOKUP($A66,'B2B - Flux 2 - UBL'!$A75:$R333,10,FALSE)=0,"",VLOOKUP($A66,'B2B - Flux 2 - UBL'!$A75:$R333,10,FALSE))</f>
        <v>19.600000000000001</v>
      </c>
      <c r="K66" s="25" t="str">
        <f>IF(VLOOKUP($A66,'B2B - Flux 2 - UBL'!$A75:$R333,11,FALSE)=0,"",VLOOKUP($A66,'B2B - Flux 2 - UBL'!$A75:$R333,11,FALSE))</f>
        <v/>
      </c>
      <c r="L66" s="55" t="str">
        <f>IF(VLOOKUP($A66,'B2B - Flux 2 - UBL'!$A75:$R333,12,FALSE)=0,"",VLOOKUP($A66,'B2B - Flux 2 - UBL'!$A75:$R333,12,FALSE))</f>
        <v/>
      </c>
      <c r="M66" s="27" t="str">
        <f>IF(VLOOKUP($A66,'B2B - Flux 2 - UBL'!$A75:$R333,13,FALSE)=0,"",VLOOKUP($A66,'B2B - Flux 2 - UBL'!$A75:$R333,13,FALSE))</f>
        <v>Montant total de la ligne de Facture.</v>
      </c>
      <c r="N66" s="27" t="str">
        <f>IF(VLOOKUP($A66,'B2B - Flux 2 - UBL'!$A75:$R333,14,FALSE)=0,"",VLOOKUP($A66,'B2B - Flux 2 - UBL'!$A75:$R333,14,FALSE))</f>
        <v>Ce montant est « net » hors TVA, c'est-à-dire qu'il inclut des remises et charges ou frais au niveau de la ligne ainsi que des autres taxes afférentes.</v>
      </c>
      <c r="O66" s="137" t="s">
        <v>946</v>
      </c>
      <c r="P66" s="22" t="str">
        <f>IF(VLOOKUP($A66,'B2B - Flux 2 - UBL'!$A75:$R333,15,FALSE)=0,"",VLOOKUP($A66,'B2B - Flux 2 - UBL'!$A75:$R333,15,FALSE))</f>
        <v>G1.13</v>
      </c>
      <c r="Q66" s="22" t="str">
        <f>IF(VLOOKUP($A66,'B2B - Flux 2 - UBL'!$A75:$R333,16,FALSE)=0,"",VLOOKUP($A66,'B2B - Flux 2 - UBL'!$A75:$R333,16,FALSE))</f>
        <v/>
      </c>
      <c r="R66" s="22" t="str">
        <f>IF(VLOOKUP($A66,'B2B - Flux 2 - UBL'!$A75:$R333,17,FALSE)=0,"",VLOOKUP($A66,'B2B - Flux 2 - UBL'!$A75:$R333,17,FALSE))</f>
        <v>BR-24</v>
      </c>
      <c r="S66" s="27" t="str">
        <f>IF(VLOOKUP($A66,'B2B - Flux 2 - UBL'!$A75:$R333,5,FALSE)=0,"",VLOOKUP($A66,'B2B - Flux 2 - UBL'!$A75:$R333,5,FALSE))</f>
        <v/>
      </c>
    </row>
    <row r="67" spans="1:19" ht="28.5" x14ac:dyDescent="0.25">
      <c r="A67" s="35" t="s">
        <v>228</v>
      </c>
      <c r="B67" s="22" t="str">
        <f xml:space="preserve"> IF(VLOOKUP($A67,'B2B - Flux 2 - UBL'!$A76:$R334,2,FALSE)=0,"",VLOOKUP($A67,'B2B - Flux 2 - UBL'!$A76:$R334,2,FALSE))</f>
        <v>0.1</v>
      </c>
      <c r="C67" s="31"/>
      <c r="D67" s="48" t="str">
        <f>IF(VLOOKUP($A67,'B2B - Flux 2 - UBL'!$A76:$R334,4,FALSE)=0,"",VLOOKUP($A67,'B2B - Flux 2 - UBL'!$A76:$R334,4,FALSE))</f>
        <v>PERIODE DE FACTURATION D'UNE LIGNE</v>
      </c>
      <c r="E67" s="37"/>
      <c r="F67" s="33"/>
      <c r="G67" s="101" t="str">
        <f>IF(VLOOKUP($A67,'B2B - Flux 2 - UBL'!$A76:$R334,7,FALSE)=0,"",VLOOKUP($A67,'B2B - Flux 2 - UBL'!$A76:$R334,7,FALSE))</f>
        <v>/Invoice
/CreditNote</v>
      </c>
      <c r="H67" s="101" t="str">
        <f>IF(VLOOKUP($A67,'B2B - Flux 2 - UBL'!$A76:$R334,8,FALSE)=0,"",VLOOKUP($A67,'B2B - Flux 2 - UBL'!$A76:$R334,8,FALSE))</f>
        <v>/cac:InvoiceLine/cac:InvoicePeriod
/cac:CreditNoteLine/cac:InvoicePeriod</v>
      </c>
      <c r="I67" s="180" t="str">
        <f>IF(VLOOKUP($A67,'B2B - Flux 2 - UBL'!$A76:$R334,9,FALSE)=0,"",VLOOKUP($A67,'B2B - Flux 2 - UBL'!$A76:$R334,9,FALSE))</f>
        <v/>
      </c>
      <c r="J67" s="118" t="str">
        <f>IF(VLOOKUP($A67,'B2B - Flux 2 - UBL'!$A76:$R334,10,FALSE)=0,"",VLOOKUP($A67,'B2B - Flux 2 - UBL'!$A76:$R334,10,FALSE))</f>
        <v/>
      </c>
      <c r="K67" s="173" t="str">
        <f>IF(VLOOKUP($A67,'B2B - Flux 2 - UBL'!$A76:$R334,11,FALSE)=0,"",VLOOKUP($A67,'B2B - Flux 2 - UBL'!$A76:$R334,11,FALSE))</f>
        <v/>
      </c>
      <c r="L67" s="118" t="str">
        <f>IF(VLOOKUP($A67,'B2B - Flux 2 - UBL'!$A76:$R334,12,FALSE)=0,"",VLOOKUP($A67,'B2B - Flux 2 - UBL'!$A76:$R334,12,FALSE))</f>
        <v/>
      </c>
      <c r="M67" s="132" t="str">
        <f>IF(VLOOKUP($A67,'B2B - Flux 2 - UBL'!$A76:$R334,13,FALSE)=0,"",VLOOKUP($A67,'B2B - Flux 2 - UBL'!$A76:$R334,13,FALSE))</f>
        <v>Groupe de termes métiers fournissant des informations sur la période de facturation concernant la ligne de Facture.</v>
      </c>
      <c r="N67" s="154" t="str">
        <f>IF(VLOOKUP($A67,'B2B - Flux 2 - UBL'!$A76:$R334,14,FALSE)=0,"",VLOOKUP($A67,'B2B - Flux 2 - UBL'!$A76:$R334,14,FALSE))</f>
        <v>Est également appelé période de livraison de la facture.</v>
      </c>
      <c r="O67" s="155" t="s">
        <v>946</v>
      </c>
      <c r="P67" s="156" t="str">
        <f>IF(VLOOKUP($A67,'B2B - Flux 2 - UBL'!$A76:$R334,15,FALSE)=0,"",VLOOKUP($A67,'B2B - Flux 2 - UBL'!$A76:$R334,15,FALSE))</f>
        <v>G6.09</v>
      </c>
      <c r="Q67" s="156" t="str">
        <f>IF(VLOOKUP($A67,'B2B - Flux 2 - UBL'!$A76:$R334,16,FALSE)=0,"",VLOOKUP($A67,'B2B - Flux 2 - UBL'!$A76:$R334,16,FALSE))</f>
        <v/>
      </c>
      <c r="R67" s="156" t="str">
        <f>IF(VLOOKUP($A67,'B2B - Flux 2 - UBL'!$A76:$R334,17,FALSE)=0,"",VLOOKUP($A67,'B2B - Flux 2 - UBL'!$A76:$R334,17,FALSE))</f>
        <v/>
      </c>
      <c r="S67" s="118" t="str">
        <f>IF(VLOOKUP($A67,'B2B - Flux 2 - UBL'!$A76:$R334,5,FALSE)=0,"",VLOOKUP($A67,'B2B - Flux 2 - UBL'!$A76:$R334,5,FALSE))</f>
        <v/>
      </c>
    </row>
    <row r="68" spans="1:19" ht="42.75" x14ac:dyDescent="0.25">
      <c r="A68" s="43" t="s">
        <v>229</v>
      </c>
      <c r="B68" s="22" t="str">
        <f xml:space="preserve"> IF(VLOOKUP($A68,'B2B - Flux 2 - UBL'!$A77:$R335,2,FALSE)=0,"",VLOOKUP($A68,'B2B - Flux 2 - UBL'!$A77:$R335,2,FALSE))</f>
        <v>0.1</v>
      </c>
      <c r="C68" s="31"/>
      <c r="D68" s="49" t="str">
        <f>IF(VLOOKUP($A68,'B2B - Flux 2 - UBL'!$A77:$R335,4,FALSE)=0,"",VLOOKUP($A68,'B2B - Flux 2 - UBL'!$A77:$R335,4,FALSE))</f>
        <v/>
      </c>
      <c r="E68" s="50" t="str">
        <f>IF(VLOOKUP($A68,'B2B - Flux 2 - UBL'!$A77:$R335,5,FALSE)=0,"",VLOOKUP($A68,'B2B - Flux 2 - UBL'!$A77:$R335,5,FALSE))</f>
        <v>Date de début de période de facturation d'une ligne</v>
      </c>
      <c r="F68" s="50"/>
      <c r="G68" s="101" t="str">
        <f>IF(VLOOKUP($A68,'B2B - Flux 2 - UBL'!$A77:$R335,7,FALSE)=0,"",VLOOKUP($A68,'B2B - Flux 2 - UBL'!$A77:$R335,7,FALSE))</f>
        <v>/Invoice
/CreditNote</v>
      </c>
      <c r="H68" s="101" t="str">
        <f>IF(VLOOKUP($A68,'B2B - Flux 2 - UBL'!$A77:$R335,8,FALSE)=0,"",VLOOKUP($A68,'B2B - Flux 2 - UBL'!$A77:$R335,8,FALSE))</f>
        <v>/cac:InvoiceLine/cac:InvoicePeriod/cbc:StartDate
/cac:CreditNoteLine/cac:InvoicePeriod/cbc:StartDate</v>
      </c>
      <c r="I68" s="22" t="str">
        <f>IF(VLOOKUP($A68,'B2B - Flux 2 - UBL'!$A77:$R335,9,FALSE)=0,"",VLOOKUP($A68,'B2B - Flux 2 - UBL'!$A77:$R335,9,FALSE))</f>
        <v>DATE</v>
      </c>
      <c r="J68" s="47" t="str">
        <f>IF(VLOOKUP($A68,'B2B - Flux 2 - UBL'!$A77:$R335,10,FALSE)=0,"",VLOOKUP($A68,'B2B - Flux 2 - UBL'!$A77:$R335,10,FALSE))</f>
        <v>ISO</v>
      </c>
      <c r="K68" s="28" t="str">
        <f>IF(VLOOKUP($A68,'B2B - Flux 2 - UBL'!$A77:$R335,11,FALSE)=0,"",VLOOKUP($A68,'B2B - Flux 2 - UBL'!$A77:$R335,11,FALSE))</f>
        <v>AAAA-MM-JJ</v>
      </c>
      <c r="L68" s="55" t="str">
        <f>IF(VLOOKUP($A68,'B2B - Flux 2 - UBL'!$A77:$R335,12,FALSE)=0,"",VLOOKUP($A68,'B2B - Flux 2 - UBL'!$A77:$R335,12,FALSE))</f>
        <v/>
      </c>
      <c r="M68" s="27" t="str">
        <f>IF(VLOOKUP($A68,'B2B - Flux 2 - UBL'!$A77:$R335,13,FALSE)=0,"",VLOOKUP($A68,'B2B - Flux 2 - UBL'!$A77:$R335,13,FALSE))</f>
        <v>Date à laquelle la période de facturation commence pour cette ligne de Facture.</v>
      </c>
      <c r="N68" s="27" t="str">
        <f>IF(VLOOKUP($A68,'B2B - Flux 2 - UBL'!$A77:$R335,14,FALSE)=0,"",VLOOKUP($A68,'B2B - Flux 2 - UBL'!$A77:$R335,14,FALSE))</f>
        <v>Cette date correspond au premier jour de la période.</v>
      </c>
      <c r="O68" s="137" t="s">
        <v>946</v>
      </c>
      <c r="P68" s="22" t="str">
        <f>IF(VLOOKUP($A68,'B2B - Flux 2 - UBL'!$A77:$R335,15,FALSE)=0,"",VLOOKUP($A68,'B2B - Flux 2 - UBL'!$A77:$R335,15,FALSE))</f>
        <v>G1.09
G1.36
G6.09</v>
      </c>
      <c r="Q68" s="22" t="str">
        <f>IF(VLOOKUP($A68,'B2B - Flux 2 - UBL'!$A77:$R335,16,FALSE)=0,"",VLOOKUP($A68,'B2B - Flux 2 - UBL'!$A77:$R335,16,FALSE))</f>
        <v/>
      </c>
      <c r="R68" s="22" t="str">
        <f>IF(VLOOKUP($A68,'B2B - Flux 2 - UBL'!$A77:$R335,17,FALSE)=0,"",VLOOKUP($A68,'B2B - Flux 2 - UBL'!$A77:$R335,17,FALSE))</f>
        <v>BR-CO-20</v>
      </c>
      <c r="S68" s="27" t="str">
        <f>IF(VLOOKUP($A68,'B2B - Flux 2 - UBL'!$A77:$R335,5,FALSE)=0,"",VLOOKUP($A68,'B2B - Flux 2 - UBL'!$A77:$R335,5,FALSE))</f>
        <v>Date de début de période de facturation d'une ligne</v>
      </c>
    </row>
    <row r="69" spans="1:19" ht="42.75" x14ac:dyDescent="0.25">
      <c r="A69" s="43" t="s">
        <v>231</v>
      </c>
      <c r="B69" s="22" t="str">
        <f xml:space="preserve"> IF(VLOOKUP($A69,'B2B - Flux 2 - UBL'!$A78:$R336,2,FALSE)=0,"",VLOOKUP($A69,'B2B - Flux 2 - UBL'!$A78:$R336,2,FALSE))</f>
        <v>0.1</v>
      </c>
      <c r="C69" s="31"/>
      <c r="D69" s="49" t="str">
        <f>IF(VLOOKUP($A69,'B2B - Flux 2 - UBL'!$A78:$R336,4,FALSE)=0,"",VLOOKUP($A69,'B2B - Flux 2 - UBL'!$A78:$R336,4,FALSE))</f>
        <v/>
      </c>
      <c r="E69" s="50" t="str">
        <f>IF(VLOOKUP($A69,'B2B - Flux 2 - UBL'!$A78:$R336,5,FALSE)=0,"",VLOOKUP($A69,'B2B - Flux 2 - UBL'!$A78:$R336,5,FALSE))</f>
        <v>Date de fin de période de facturation d'une ligne</v>
      </c>
      <c r="F69" s="50"/>
      <c r="G69" s="101" t="str">
        <f>IF(VLOOKUP($A69,'B2B - Flux 2 - UBL'!$A78:$R336,7,FALSE)=0,"",VLOOKUP($A69,'B2B - Flux 2 - UBL'!$A78:$R336,7,FALSE))</f>
        <v>/Invoice
/CreditNote</v>
      </c>
      <c r="H69" s="101" t="str">
        <f>IF(VLOOKUP($A69,'B2B - Flux 2 - UBL'!$A78:$R336,8,FALSE)=0,"",VLOOKUP($A69,'B2B - Flux 2 - UBL'!$A78:$R336,8,FALSE))</f>
        <v>/cac:InvoiceLine/cac:InvoicePeriod/cbc:EndDate
/cac:CreditNoteLine/cac:InvoicePeriod/cbc:EndDate</v>
      </c>
      <c r="I69" s="22" t="str">
        <f>IF(VLOOKUP($A69,'B2B - Flux 2 - UBL'!$A78:$R336,9,FALSE)=0,"",VLOOKUP($A69,'B2B - Flux 2 - UBL'!$A78:$R336,9,FALSE))</f>
        <v>DATE</v>
      </c>
      <c r="J69" s="47" t="str">
        <f>IF(VLOOKUP($A69,'B2B - Flux 2 - UBL'!$A78:$R336,10,FALSE)=0,"",VLOOKUP($A69,'B2B - Flux 2 - UBL'!$A78:$R336,10,FALSE))</f>
        <v>ISO</v>
      </c>
      <c r="K69" s="28" t="str">
        <f>IF(VLOOKUP($A69,'B2B - Flux 2 - UBL'!$A78:$R336,11,FALSE)=0,"",VLOOKUP($A69,'B2B - Flux 2 - UBL'!$A78:$R336,11,FALSE))</f>
        <v>AAAA-MM-JJ</v>
      </c>
      <c r="L69" s="55" t="str">
        <f>IF(VLOOKUP($A69,'B2B - Flux 2 - UBL'!$A78:$R336,12,FALSE)=0,"",VLOOKUP($A69,'B2B - Flux 2 - UBL'!$A78:$R336,12,FALSE))</f>
        <v/>
      </c>
      <c r="M69" s="27" t="str">
        <f>IF(VLOOKUP($A69,'B2B - Flux 2 - UBL'!$A78:$R336,13,FALSE)=0,"",VLOOKUP($A69,'B2B - Flux 2 - UBL'!$A78:$R336,13,FALSE))</f>
        <v>Date à laquelle la période de facturation se termine pour cette ligne de Facture.</v>
      </c>
      <c r="N69" s="27" t="str">
        <f>IF(VLOOKUP($A69,'B2B - Flux 2 - UBL'!$A78:$R336,14,FALSE)=0,"",VLOOKUP($A69,'B2B - Flux 2 - UBL'!$A78:$R336,14,FALSE))</f>
        <v>Cette date correspond au dernier jour de la période.</v>
      </c>
      <c r="O69" s="137" t="s">
        <v>946</v>
      </c>
      <c r="P69" s="22" t="str">
        <f>IF(VLOOKUP($A69,'B2B - Flux 2 - UBL'!$A78:$R336,15,FALSE)=0,"",VLOOKUP($A69,'B2B - Flux 2 - UBL'!$A78:$R336,15,FALSE))</f>
        <v>G1.09
G1.36
G6.09</v>
      </c>
      <c r="Q69" s="22" t="str">
        <f>IF(VLOOKUP($A69,'B2B - Flux 2 - UBL'!$A78:$R336,16,FALSE)=0,"",VLOOKUP($A69,'B2B - Flux 2 - UBL'!$A78:$R336,16,FALSE))</f>
        <v/>
      </c>
      <c r="R69" s="22" t="str">
        <f>IF(VLOOKUP($A69,'B2B - Flux 2 - UBL'!$A78:$R336,17,FALSE)=0,"",VLOOKUP($A69,'B2B - Flux 2 - UBL'!$A78:$R336,17,FALSE))</f>
        <v>BR-30
BR-CO-20</v>
      </c>
      <c r="S69" s="27" t="str">
        <f>IF(VLOOKUP($A69,'B2B - Flux 2 - UBL'!$A78:$R336,5,FALSE)=0,"",VLOOKUP($A69,'B2B - Flux 2 - UBL'!$A78:$R336,5,FALSE))</f>
        <v>Date de fin de période de facturation d'une ligne</v>
      </c>
    </row>
    <row r="70" spans="1:19" ht="28.5" x14ac:dyDescent="0.25">
      <c r="A70" s="35" t="s">
        <v>234</v>
      </c>
      <c r="B70" s="22" t="str">
        <f xml:space="preserve"> IF(VLOOKUP($A70,'B2B - Flux 2 - UBL'!$A79:$R337,2,FALSE)=0,"",VLOOKUP($A70,'B2B - Flux 2 - UBL'!$A79:$R337,2,FALSE))</f>
        <v>0.n</v>
      </c>
      <c r="C70" s="31"/>
      <c r="D70" s="48" t="str">
        <f>IF(VLOOKUP($A70,'B2B - Flux 2 - UBL'!$A79:$R337,4,FALSE)=0,"",VLOOKUP($A70,'B2B - Flux 2 - UBL'!$A79:$R337,4,FALSE))</f>
        <v>REMISE DE LIGNE DE FACTURE</v>
      </c>
      <c r="E70" s="37"/>
      <c r="F70" s="33"/>
      <c r="G70" s="101" t="str">
        <f>IF(VLOOKUP($A70,'B2B - Flux 2 - UBL'!$A79:$R337,7,FALSE)=0,"",VLOOKUP($A70,'B2B - Flux 2 - UBL'!$A79:$R337,7,FALSE))</f>
        <v>/Invoice
/CreditNote</v>
      </c>
      <c r="H70" s="101" t="str">
        <f>IF(VLOOKUP($A70,'B2B - Flux 2 - UBL'!$A79:$R337,8,FALSE)=0,"",VLOOKUP($A70,'B2B - Flux 2 - UBL'!$A79:$R337,8,FALSE))</f>
        <v>/cac:InvoiceLine/cac:AllowanceCharge
/cac:CreditNoteLine/cac:AllowanceCharge</v>
      </c>
      <c r="I70" s="180" t="str">
        <f>IF(VLOOKUP($A70,'B2B - Flux 2 - UBL'!$A79:$R337,9,FALSE)=0,"",VLOOKUP($A70,'B2B - Flux 2 - UBL'!$A79:$R337,9,FALSE))</f>
        <v/>
      </c>
      <c r="J70" s="118" t="str">
        <f>IF(VLOOKUP($A70,'B2B - Flux 2 - UBL'!$A79:$R337,10,FALSE)=0,"",VLOOKUP($A70,'B2B - Flux 2 - UBL'!$A79:$R337,10,FALSE))</f>
        <v/>
      </c>
      <c r="K70" s="173" t="str">
        <f>IF(VLOOKUP($A70,'B2B - Flux 2 - UBL'!$A79:$R337,11,FALSE)=0,"",VLOOKUP($A70,'B2B - Flux 2 - UBL'!$A79:$R337,11,FALSE))</f>
        <v/>
      </c>
      <c r="L70" s="118" t="str">
        <f>IF(VLOOKUP($A70,'B2B - Flux 2 - UBL'!$A79:$R337,12,FALSE)=0,"",VLOOKUP($A70,'B2B - Flux 2 - UBL'!$A79:$R337,12,FALSE))</f>
        <v/>
      </c>
      <c r="M70" s="132" t="str">
        <f>IF(VLOOKUP($A70,'B2B - Flux 2 - UBL'!$A79:$R337,13,FALSE)=0,"",VLOOKUP($A70,'B2B - Flux 2 - UBL'!$A79:$R337,13,FALSE))</f>
        <v>Groupe de termes métiers fournissant des informations sur les remises applicables à une ligne de Facture.</v>
      </c>
      <c r="N70" s="154" t="str">
        <f>IF(VLOOKUP($A70,'B2B - Flux 2 - UBL'!$A79:$R337,14,FALSE)=0,"",VLOOKUP($A70,'B2B - Flux 2 - UBL'!$A79:$R337,14,FALSE))</f>
        <v/>
      </c>
      <c r="O70" s="155" t="s">
        <v>946</v>
      </c>
      <c r="P70" s="156" t="str">
        <f>IF(VLOOKUP($A70,'B2B - Flux 2 - UBL'!$A79:$R337,15,FALSE)=0,"",VLOOKUP($A70,'B2B - Flux 2 - UBL'!$A79:$R337,15,FALSE))</f>
        <v/>
      </c>
      <c r="Q70" s="156" t="str">
        <f>IF(VLOOKUP($A70,'B2B - Flux 2 - UBL'!$A79:$R337,16,FALSE)=0,"",VLOOKUP($A70,'B2B - Flux 2 - UBL'!$A79:$R337,16,FALSE))</f>
        <v/>
      </c>
      <c r="R70" s="156" t="str">
        <f>IF(VLOOKUP($A70,'B2B - Flux 2 - UBL'!$A79:$R337,17,FALSE)=0,"",VLOOKUP($A70,'B2B - Flux 2 - UBL'!$A79:$R337,17,FALSE))</f>
        <v/>
      </c>
      <c r="S70" s="118" t="str">
        <f>IF(VLOOKUP($A70,'B2B - Flux 2 - UBL'!$A79:$R337,5,FALSE)=0,"",VLOOKUP($A70,'B2B - Flux 2 - UBL'!$A79:$R337,5,FALSE))</f>
        <v/>
      </c>
    </row>
    <row r="71" spans="1:19" ht="28.5" x14ac:dyDescent="0.25">
      <c r="A71" s="43" t="s">
        <v>235</v>
      </c>
      <c r="B71" s="22" t="str">
        <f xml:space="preserve"> IF(VLOOKUP($A71,'B2B - Flux 2 - UBL'!$A80:$R338,2,FALSE)=0,"",VLOOKUP($A71,'B2B - Flux 2 - UBL'!$A80:$R338,2,FALSE))</f>
        <v>1.1</v>
      </c>
      <c r="C71" s="31"/>
      <c r="D71" s="49" t="str">
        <f>IF(VLOOKUP($A71,'B2B - Flux 2 - UBL'!$A80:$R338,4,FALSE)=0,"",VLOOKUP($A71,'B2B - Flux 2 - UBL'!$A80:$R338,4,FALSE))</f>
        <v/>
      </c>
      <c r="E71" s="50" t="str">
        <f>IF(VLOOKUP($A71,'B2B - Flux 2 - UBL'!$A80:$R338,5,FALSE)=0,"",VLOOKUP($A71,'B2B - Flux 2 - UBL'!$A80:$R338,5,FALSE))</f>
        <v>Montant d'une remise, hors TVA</v>
      </c>
      <c r="F71" s="50"/>
      <c r="G71" s="101" t="str">
        <f>IF(VLOOKUP($A71,'B2B - Flux 2 - UBL'!$A80:$R338,7,FALSE)=0,"",VLOOKUP($A71,'B2B - Flux 2 - UBL'!$A80:$R338,7,FALSE))</f>
        <v>/Invoice
/CreditNote</v>
      </c>
      <c r="H71" s="101" t="str">
        <f>IF(VLOOKUP($A71,'B2B - Flux 2 - UBL'!$A80:$R338,8,FALSE)=0,"",VLOOKUP($A71,'B2B - Flux 2 - UBL'!$A80:$R338,8,FALSE))</f>
        <v>/cac:InvoiceLine/cac:AllowanceCharge/cbc:Amount
/cac:CreditNoteLine/cac:AllowanceCharge/cbc:Amount</v>
      </c>
      <c r="I71" s="29" t="str">
        <f>IF(VLOOKUP($A71,'B2B - Flux 2 - UBL'!$A80:$R338,9,FALSE)=0,"",VLOOKUP($A71,'B2B - Flux 2 - UBL'!$A80:$R338,9,FALSE))</f>
        <v>MONTANT</v>
      </c>
      <c r="J71" s="28">
        <f>IF(VLOOKUP($A71,'B2B - Flux 2 - UBL'!$A80:$R338,10,FALSE)=0,"",VLOOKUP($A71,'B2B - Flux 2 - UBL'!$A80:$R338,10,FALSE))</f>
        <v>19.600000000000001</v>
      </c>
      <c r="K71" s="25" t="str">
        <f>IF(VLOOKUP($A71,'B2B - Flux 2 - UBL'!$A80:$R338,11,FALSE)=0,"",VLOOKUP($A71,'B2B - Flux 2 - UBL'!$A80:$R338,11,FALSE))</f>
        <v/>
      </c>
      <c r="L71" s="55" t="str">
        <f>IF(VLOOKUP($A71,'B2B - Flux 2 - UBL'!$A80:$R338,12,FALSE)=0,"",VLOOKUP($A71,'B2B - Flux 2 - UBL'!$A80:$R338,12,FALSE))</f>
        <v/>
      </c>
      <c r="M71" s="27" t="str">
        <f>IF(VLOOKUP($A71,'B2B - Flux 2 - UBL'!$A80:$R338,13,FALSE)=0,"",VLOOKUP($A71,'B2B - Flux 2 - UBL'!$A80:$R338,13,FALSE))</f>
        <v>Montant d'une remise, hors TVA.</v>
      </c>
      <c r="N71" s="27" t="str">
        <f>IF(VLOOKUP($A71,'B2B - Flux 2 - UBL'!$A80:$R338,14,FALSE)=0,"",VLOOKUP($A71,'B2B - Flux 2 - UBL'!$A80:$R338,14,FALSE))</f>
        <v/>
      </c>
      <c r="O71" s="137" t="s">
        <v>946</v>
      </c>
      <c r="P71" s="22" t="str">
        <f>IF(VLOOKUP($A71,'B2B - Flux 2 - UBL'!$A80:$R338,15,FALSE)=0,"",VLOOKUP($A71,'B2B - Flux 2 - UBL'!$A80:$R338,15,FALSE))</f>
        <v>G1.13</v>
      </c>
      <c r="Q71" s="22" t="str">
        <f>IF(VLOOKUP($A71,'B2B - Flux 2 - UBL'!$A80:$R338,16,FALSE)=0,"",VLOOKUP($A71,'B2B - Flux 2 - UBL'!$A80:$R338,16,FALSE))</f>
        <v/>
      </c>
      <c r="R71" s="22" t="str">
        <f>IF(VLOOKUP($A71,'B2B - Flux 2 - UBL'!$A80:$R338,17,FALSE)=0,"",VLOOKUP($A71,'B2B - Flux 2 - UBL'!$A80:$R338,17,FALSE))</f>
        <v>BR-41</v>
      </c>
      <c r="S71" s="27" t="str">
        <f>IF(VLOOKUP($A71,'B2B - Flux 2 - UBL'!$A80:$R338,5,FALSE)=0,"",VLOOKUP($A71,'B2B - Flux 2 - UBL'!$A80:$R338,5,FALSE))</f>
        <v>Montant d'une remise, hors TVA</v>
      </c>
    </row>
    <row r="72" spans="1:19" ht="42.75" x14ac:dyDescent="0.25">
      <c r="A72" s="23" t="s">
        <v>237</v>
      </c>
      <c r="B72" s="22" t="str">
        <f xml:space="preserve"> IF(VLOOKUP($A72,'B2B - Flux 2 - UBL'!$A81:$R339,2,FALSE)=0,"",VLOOKUP($A72,'B2B - Flux 2 - UBL'!$A81:$R339,2,FALSE))</f>
        <v>0.n</v>
      </c>
      <c r="C72" s="31"/>
      <c r="D72" s="48" t="str">
        <f>IF(VLOOKUP($A72,'B2B - Flux 2 - UBL'!$A81:$R339,4,FALSE)=0,"",VLOOKUP($A72,'B2B - Flux 2 - UBL'!$A81:$R339,4,FALSE))</f>
        <v>CHARGE OU FRAIS D'UNE LIGNE DE FACTURE</v>
      </c>
      <c r="E72" s="37"/>
      <c r="F72" s="33"/>
      <c r="G72" s="101" t="str">
        <f>IF(VLOOKUP($A72,'B2B - Flux 2 - UBL'!$A81:$R339,7,FALSE)=0,"",VLOOKUP($A72,'B2B - Flux 2 - UBL'!$A81:$R339,7,FALSE))</f>
        <v>/Invoice
/CreditNote</v>
      </c>
      <c r="H72" s="101" t="str">
        <f>IF(VLOOKUP($A72,'B2B - Flux 2 - UBL'!$A81:$R339,8,FALSE)=0,"",VLOOKUP($A72,'B2B - Flux 2 - UBL'!$A81:$R339,8,FALSE))</f>
        <v>/cac:InvoiceLine/cac:AllowanceCharge
/cac:CreditNoteLine/cac:AllowanceCharge</v>
      </c>
      <c r="I72" s="180" t="str">
        <f>IF(VLOOKUP($A72,'B2B - Flux 2 - UBL'!$A81:$R339,9,FALSE)=0,"",VLOOKUP($A72,'B2B - Flux 2 - UBL'!$A81:$R339,9,FALSE))</f>
        <v/>
      </c>
      <c r="J72" s="118" t="str">
        <f>IF(VLOOKUP($A72,'B2B - Flux 2 - UBL'!$A81:$R339,10,FALSE)=0,"",VLOOKUP($A72,'B2B - Flux 2 - UBL'!$A81:$R339,10,FALSE))</f>
        <v/>
      </c>
      <c r="K72" s="173" t="str">
        <f>IF(VLOOKUP($A72,'B2B - Flux 2 - UBL'!$A81:$R339,11,FALSE)=0,"",VLOOKUP($A72,'B2B - Flux 2 - UBL'!$A81:$R339,11,FALSE))</f>
        <v/>
      </c>
      <c r="L72" s="118" t="str">
        <f>IF(VLOOKUP($A72,'B2B - Flux 2 - UBL'!$A81:$R339,12,FALSE)=0,"",VLOOKUP($A72,'B2B - Flux 2 - UBL'!$A81:$R339,12,FALSE))</f>
        <v/>
      </c>
      <c r="M72" s="132" t="str">
        <f>IF(VLOOKUP($A72,'B2B - Flux 2 - UBL'!$A81:$R339,13,FALSE)=0,"",VLOOKUP($A72,'B2B - Flux 2 - UBL'!$A81:$R339,13,FALSE))</f>
        <v>Groupe de termes métiers fournissant des informations sur les charges et frais et les taxes autres que la TVA applicables à une ligne de Facture individuelle.</v>
      </c>
      <c r="N72" s="154" t="str">
        <f>IF(VLOOKUP($A72,'B2B - Flux 2 - UBL'!$A81:$R339,14,FALSE)=0,"",VLOOKUP($A72,'B2B - Flux 2 - UBL'!$A81:$R339,14,FALSE))</f>
        <v>Toutes les charges et  frais et taxes sont supposés être assujettis au même taux de TVA que la ligne de Facture.</v>
      </c>
      <c r="O72" s="155" t="s">
        <v>946</v>
      </c>
      <c r="P72" s="156" t="str">
        <f>IF(VLOOKUP($A72,'B2B - Flux 2 - UBL'!$A81:$R339,15,FALSE)=0,"",VLOOKUP($A72,'B2B - Flux 2 - UBL'!$A81:$R339,15,FALSE))</f>
        <v/>
      </c>
      <c r="Q72" s="156" t="str">
        <f>IF(VLOOKUP($A72,'B2B - Flux 2 - UBL'!$A81:$R339,16,FALSE)=0,"",VLOOKUP($A72,'B2B - Flux 2 - UBL'!$A81:$R339,16,FALSE))</f>
        <v/>
      </c>
      <c r="R72" s="156" t="str">
        <f>IF(VLOOKUP($A72,'B2B - Flux 2 - UBL'!$A81:$R339,17,FALSE)=0,"",VLOOKUP($A72,'B2B - Flux 2 - UBL'!$A81:$R339,17,FALSE))</f>
        <v/>
      </c>
      <c r="S72" s="118" t="str">
        <f>IF(VLOOKUP($A72,'B2B - Flux 2 - UBL'!$A81:$R339,5,FALSE)=0,"",VLOOKUP($A72,'B2B - Flux 2 - UBL'!$A81:$R339,5,FALSE))</f>
        <v/>
      </c>
    </row>
    <row r="73" spans="1:19" ht="28.5" x14ac:dyDescent="0.25">
      <c r="A73" s="43" t="s">
        <v>238</v>
      </c>
      <c r="B73" s="22" t="str">
        <f xml:space="preserve"> IF(VLOOKUP($A73,'B2B - Flux 2 - UBL'!$A82:$R340,2,FALSE)=0,"",VLOOKUP($A73,'B2B - Flux 2 - UBL'!$A82:$R340,2,FALSE))</f>
        <v>1.1</v>
      </c>
      <c r="C73" s="31"/>
      <c r="D73" s="49" t="str">
        <f>IF(VLOOKUP($A73,'B2B - Flux 2 - UBL'!$A82:$R340,4,FALSE)=0,"",VLOOKUP($A73,'B2B - Flux 2 - UBL'!$A82:$R340,4,FALSE))</f>
        <v/>
      </c>
      <c r="E73" s="50" t="str">
        <f>IF(VLOOKUP($A73,'B2B - Flux 2 - UBL'!$A82:$R340,5,FALSE)=0,"",VLOOKUP($A73,'B2B - Flux 2 - UBL'!$A82:$R340,5,FALSE))</f>
        <v>Montant des charges ou frais</v>
      </c>
      <c r="F73" s="50"/>
      <c r="G73" s="101" t="str">
        <f>IF(VLOOKUP($A73,'B2B - Flux 2 - UBL'!$A82:$R340,7,FALSE)=0,"",VLOOKUP($A73,'B2B - Flux 2 - UBL'!$A82:$R340,7,FALSE))</f>
        <v>/Invoice
/CreditNote</v>
      </c>
      <c r="H73" s="101" t="str">
        <f>IF(VLOOKUP($A73,'B2B - Flux 2 - UBL'!$A82:$R340,8,FALSE)=0,"",VLOOKUP($A73,'B2B - Flux 2 - UBL'!$A82:$R340,8,FALSE))</f>
        <v>/cac:InvoiceLine/cac:AllowanceCharge/cbc:Amount
/cac:CreditNoteLine/cac:AllowanceCharge/cbc:Amount</v>
      </c>
      <c r="I73" s="29" t="str">
        <f>IF(VLOOKUP($A73,'B2B - Flux 2 - UBL'!$A82:$R340,9,FALSE)=0,"",VLOOKUP($A73,'B2B - Flux 2 - UBL'!$A82:$R340,9,FALSE))</f>
        <v>MONTANT</v>
      </c>
      <c r="J73" s="28">
        <f>IF(VLOOKUP($A73,'B2B - Flux 2 - UBL'!$A82:$R340,10,FALSE)=0,"",VLOOKUP($A73,'B2B - Flux 2 - UBL'!$A82:$R340,10,FALSE))</f>
        <v>19.600000000000001</v>
      </c>
      <c r="K73" s="25" t="str">
        <f>IF(VLOOKUP($A73,'B2B - Flux 2 - UBL'!$A82:$R340,11,FALSE)=0,"",VLOOKUP($A73,'B2B - Flux 2 - UBL'!$A82:$R340,11,FALSE))</f>
        <v/>
      </c>
      <c r="L73" s="55" t="str">
        <f>IF(VLOOKUP($A73,'B2B - Flux 2 - UBL'!$A82:$R340,12,FALSE)=0,"",VLOOKUP($A73,'B2B - Flux 2 - UBL'!$A82:$R340,12,FALSE))</f>
        <v/>
      </c>
      <c r="M73" s="27" t="str">
        <f>IF(VLOOKUP($A73,'B2B - Flux 2 - UBL'!$A82:$R340,13,FALSE)=0,"",VLOOKUP($A73,'B2B - Flux 2 - UBL'!$A82:$R340,13,FALSE))</f>
        <v>Montant de frais, hors TVA.</v>
      </c>
      <c r="N73" s="27" t="str">
        <f>IF(VLOOKUP($A73,'B2B - Flux 2 - UBL'!$A82:$R340,14,FALSE)=0,"",VLOOKUP($A73,'B2B - Flux 2 - UBL'!$A82:$R340,14,FALSE))</f>
        <v/>
      </c>
      <c r="O73" s="137" t="s">
        <v>946</v>
      </c>
      <c r="P73" s="22" t="str">
        <f>IF(VLOOKUP($A73,'B2B - Flux 2 - UBL'!$A82:$R340,15,FALSE)=0,"",VLOOKUP($A73,'B2B - Flux 2 - UBL'!$A82:$R340,15,FALSE))</f>
        <v>G1.13</v>
      </c>
      <c r="Q73" s="22" t="str">
        <f>IF(VLOOKUP($A73,'B2B - Flux 2 - UBL'!$A82:$R340,16,FALSE)=0,"",VLOOKUP($A73,'B2B - Flux 2 - UBL'!$A82:$R340,16,FALSE))</f>
        <v/>
      </c>
      <c r="R73" s="22" t="str">
        <f>IF(VLOOKUP($A73,'B2B - Flux 2 - UBL'!$A82:$R340,17,FALSE)=0,"",VLOOKUP($A73,'B2B - Flux 2 - UBL'!$A82:$R340,17,FALSE))</f>
        <v>BR-43</v>
      </c>
      <c r="S73" s="27" t="str">
        <f>IF(VLOOKUP($A73,'B2B - Flux 2 - UBL'!$A82:$R340,5,FALSE)=0,"",VLOOKUP($A73,'B2B - Flux 2 - UBL'!$A82:$R340,5,FALSE))</f>
        <v>Montant des charges ou frais</v>
      </c>
    </row>
    <row r="74" spans="1:19" ht="42.75" x14ac:dyDescent="0.25">
      <c r="A74" s="35" t="s">
        <v>240</v>
      </c>
      <c r="B74" s="22" t="str">
        <f xml:space="preserve"> IF(VLOOKUP($A74,'B2B - Flux 2 - UBL'!$A83:$R341,2,FALSE)=0,"",VLOOKUP($A74,'B2B - Flux 2 - UBL'!$A83:$R341,2,FALSE))</f>
        <v>1.1</v>
      </c>
      <c r="C74" s="31"/>
      <c r="D74" s="48" t="str">
        <f>IF(VLOOKUP($A74,'B2B - Flux 2 - UBL'!$A83:$R341,4,FALSE)=0,"",VLOOKUP($A74,'B2B - Flux 2 - UBL'!$A83:$R341,4,FALSE))</f>
        <v>DÉTAIL DU PRIX</v>
      </c>
      <c r="E74" s="37"/>
      <c r="F74" s="33"/>
      <c r="G74" s="101" t="str">
        <f>IF(VLOOKUP($A74,'B2B - Flux 2 - UBL'!$A83:$R341,7,FALSE)=0,"",VLOOKUP($A74,'B2B - Flux 2 - UBL'!$A83:$R341,7,FALSE))</f>
        <v>/Invoice
/CreditNote</v>
      </c>
      <c r="H74" s="101" t="str">
        <f>IF(VLOOKUP($A74,'B2B - Flux 2 - UBL'!$A83:$R341,8,FALSE)=0,"",VLOOKUP($A74,'B2B - Flux 2 - UBL'!$A83:$R341,8,FALSE))</f>
        <v>/cac:InvoiceLine/cac:Price
/cac:CreditNoteLine/cac:Price</v>
      </c>
      <c r="I74" s="180" t="str">
        <f>IF(VLOOKUP($A74,'B2B - Flux 2 - UBL'!$A83:$R341,9,FALSE)=0,"",VLOOKUP($A74,'B2B - Flux 2 - UBL'!$A83:$R341,9,FALSE))</f>
        <v/>
      </c>
      <c r="J74" s="118" t="str">
        <f>IF(VLOOKUP($A74,'B2B - Flux 2 - UBL'!$A83:$R341,10,FALSE)=0,"",VLOOKUP($A74,'B2B - Flux 2 - UBL'!$A83:$R341,10,FALSE))</f>
        <v/>
      </c>
      <c r="K74" s="173" t="str">
        <f>IF(VLOOKUP($A74,'B2B - Flux 2 - UBL'!$A83:$R341,11,FALSE)=0,"",VLOOKUP($A74,'B2B - Flux 2 - UBL'!$A83:$R341,11,FALSE))</f>
        <v/>
      </c>
      <c r="L74" s="118" t="str">
        <f>IF(VLOOKUP($A74,'B2B - Flux 2 - UBL'!$A83:$R341,12,FALSE)=0,"",VLOOKUP($A74,'B2B - Flux 2 - UBL'!$A83:$R341,12,FALSE))</f>
        <v/>
      </c>
      <c r="M74" s="132" t="str">
        <f>IF(VLOOKUP($A74,'B2B - Flux 2 - UBL'!$A83:$R341,13,FALSE)=0,"",VLOOKUP($A74,'B2B - Flux 2 - UBL'!$A83:$R341,13,FALSE))</f>
        <v>Groupe de termes métiers fournissant des informations sur le prix appliqué pour les biens et services facturés sur la ligne de Facture.</v>
      </c>
      <c r="N74" s="154" t="str">
        <f>IF(VLOOKUP($A74,'B2B - Flux 2 - UBL'!$A83:$R341,14,FALSE)=0,"",VLOOKUP($A74,'B2B - Flux 2 - UBL'!$A83:$R341,14,FALSE))</f>
        <v/>
      </c>
      <c r="O74" s="155" t="s">
        <v>946</v>
      </c>
      <c r="P74" s="156" t="str">
        <f>IF(VLOOKUP($A74,'B2B - Flux 2 - UBL'!$A83:$R341,15,FALSE)=0,"",VLOOKUP($A74,'B2B - Flux 2 - UBL'!$A83:$R341,15,FALSE))</f>
        <v/>
      </c>
      <c r="Q74" s="156" t="str">
        <f>IF(VLOOKUP($A74,'B2B - Flux 2 - UBL'!$A83:$R341,16,FALSE)=0,"",VLOOKUP($A74,'B2B - Flux 2 - UBL'!$A83:$R341,16,FALSE))</f>
        <v/>
      </c>
      <c r="R74" s="156" t="str">
        <f>IF(VLOOKUP($A74,'B2B - Flux 2 - UBL'!$A83:$R341,17,FALSE)=0,"",VLOOKUP($A74,'B2B - Flux 2 - UBL'!$A83:$R341,17,FALSE))</f>
        <v/>
      </c>
      <c r="S74" s="118" t="str">
        <f>IF(VLOOKUP($A74,'B2B - Flux 2 - UBL'!$A83:$R341,5,FALSE)=0,"",VLOOKUP($A74,'B2B - Flux 2 - UBL'!$A83:$R341,5,FALSE))</f>
        <v/>
      </c>
    </row>
    <row r="75" spans="1:19" ht="28.5" x14ac:dyDescent="0.25">
      <c r="A75" s="43" t="s">
        <v>241</v>
      </c>
      <c r="B75" s="22" t="str">
        <f xml:space="preserve"> IF(VLOOKUP($A75,'B2B - Flux 2 - UBL'!$A84:$R342,2,FALSE)=0,"",VLOOKUP($A75,'B2B - Flux 2 - UBL'!$A84:$R342,2,FALSE))</f>
        <v>1.1</v>
      </c>
      <c r="C75" s="31"/>
      <c r="D75" s="49" t="str">
        <f>IF(VLOOKUP($A75,'B2B - Flux 2 - UBL'!$A84:$R342,4,FALSE)=0,"",VLOOKUP($A75,'B2B - Flux 2 - UBL'!$A84:$R342,4,FALSE))</f>
        <v/>
      </c>
      <c r="E75" s="59" t="str">
        <f>IF(VLOOKUP($A75,'B2B - Flux 2 - UBL'!$A84:$R342,5,FALSE)=0,"",VLOOKUP($A75,'B2B - Flux 2 - UBL'!$A84:$R342,5,FALSE))</f>
        <v>Prix net de l'article</v>
      </c>
      <c r="F75" s="60"/>
      <c r="G75" s="101" t="str">
        <f>IF(VLOOKUP($A75,'B2B - Flux 2 - UBL'!$A84:$R342,7,FALSE)=0,"",VLOOKUP($A75,'B2B - Flux 2 - UBL'!$A84:$R342,7,FALSE))</f>
        <v>/Invoice
/CreditNote</v>
      </c>
      <c r="H75" s="101" t="str">
        <f>IF(VLOOKUP($A75,'B2B - Flux 2 - UBL'!$A84:$R342,8,FALSE)=0,"",VLOOKUP($A75,'B2B - Flux 2 - UBL'!$A84:$R342,8,FALSE))</f>
        <v>/cac:InvoiceLine/cac:Price/cbc:PriceAmount
/cac:CreditNoteLine/cac:Price/cbc:PriceAmount</v>
      </c>
      <c r="I75" s="29" t="str">
        <f>IF(VLOOKUP($A75,'B2B - Flux 2 - UBL'!$A84:$R342,9,FALSE)=0,"",VLOOKUP($A75,'B2B - Flux 2 - UBL'!$A84:$R342,9,FALSE))</f>
        <v>MONTANT DU PRIX UNITAIRE</v>
      </c>
      <c r="J75" s="28">
        <f>IF(VLOOKUP($A75,'B2B - Flux 2 - UBL'!$A84:$R342,10,FALSE)=0,"",VLOOKUP($A75,'B2B - Flux 2 - UBL'!$A84:$R342,10,FALSE))</f>
        <v>19.600000000000001</v>
      </c>
      <c r="K75" s="25" t="str">
        <f>IF(VLOOKUP($A75,'B2B - Flux 2 - UBL'!$A84:$R342,11,FALSE)=0,"",VLOOKUP($A75,'B2B - Flux 2 - UBL'!$A84:$R342,11,FALSE))</f>
        <v/>
      </c>
      <c r="L75" s="55" t="str">
        <f>IF(VLOOKUP($A75,'B2B - Flux 2 - UBL'!$A84:$R342,12,FALSE)=0,"",VLOOKUP($A75,'B2B - Flux 2 - UBL'!$A84:$R342,12,FALSE))</f>
        <v/>
      </c>
      <c r="M75" s="27" t="str">
        <f>IF(VLOOKUP($A75,'B2B - Flux 2 - UBL'!$A84:$R342,13,FALSE)=0,"",VLOOKUP($A75,'B2B - Flux 2 - UBL'!$A84:$R342,13,FALSE))</f>
        <v>Prix d'un article, hors TVA, après application du Rabais sur le prix de l'article.</v>
      </c>
      <c r="N75" s="27" t="str">
        <f>IF(VLOOKUP($A75,'B2B - Flux 2 - UBL'!$A84:$R342,14,FALSE)=0,"",VLOOKUP($A75,'B2B - Flux 2 - UBL'!$A84:$R342,14,FALSE))</f>
        <v>Le Prix net de l'article doit être égal au Prix brut de l'article, moins le Rabais sur le prix de l'article.</v>
      </c>
      <c r="O75" s="137" t="s">
        <v>946</v>
      </c>
      <c r="P75" s="22" t="str">
        <f>IF(VLOOKUP($A75,'B2B - Flux 2 - UBL'!$A84:$R342,15,FALSE)=0,"",VLOOKUP($A75,'B2B - Flux 2 - UBL'!$A84:$R342,15,FALSE))</f>
        <v>G1.13
G1.55</v>
      </c>
      <c r="Q75" s="22" t="str">
        <f>IF(VLOOKUP($A75,'B2B - Flux 2 - UBL'!$A84:$R342,16,FALSE)=0,"",VLOOKUP($A75,'B2B - Flux 2 - UBL'!$A84:$R342,16,FALSE))</f>
        <v/>
      </c>
      <c r="R75" s="22" t="str">
        <f>IF(VLOOKUP($A75,'B2B - Flux 2 - UBL'!$A84:$R342,17,FALSE)=0,"",VLOOKUP($A75,'B2B - Flux 2 - UBL'!$A84:$R342,17,FALSE))</f>
        <v>BR-26
BR-27</v>
      </c>
      <c r="S75" s="34" t="str">
        <f>IF(VLOOKUP($A75,'B2B - Flux 2 - UBL'!$A84:$R342,5,FALSE)=0,"",VLOOKUP($A75,'B2B - Flux 2 - UBL'!$A84:$R342,5,FALSE))</f>
        <v>Prix net de l'article</v>
      </c>
    </row>
    <row r="76" spans="1:19" ht="28.5" x14ac:dyDescent="0.25">
      <c r="A76" s="43" t="s">
        <v>243</v>
      </c>
      <c r="B76" s="22" t="str">
        <f xml:space="preserve"> IF(VLOOKUP($A76,'B2B - Flux 2 - UBL'!$A85:$R343,2,FALSE)=0,"",VLOOKUP($A76,'B2B - Flux 2 - UBL'!$A85:$R343,2,FALSE))</f>
        <v>0.1</v>
      </c>
      <c r="C76" s="31"/>
      <c r="D76" s="58" t="str">
        <f>IF(VLOOKUP($A76,'B2B - Flux 2 - UBL'!$A85:$R343,4,FALSE)=0,"",VLOOKUP($A76,'B2B - Flux 2 - UBL'!$A85:$R343,4,FALSE))</f>
        <v/>
      </c>
      <c r="E76" s="59" t="str">
        <f>IF(VLOOKUP($A76,'B2B - Flux 2 - UBL'!$A85:$R343,5,FALSE)=0,"",VLOOKUP($A76,'B2B - Flux 2 - UBL'!$A85:$R343,5,FALSE))</f>
        <v>Rabais sur le prix de l'article</v>
      </c>
      <c r="F76" s="60"/>
      <c r="G76" s="101" t="str">
        <f>IF(VLOOKUP($A76,'B2B - Flux 2 - UBL'!$A85:$R343,7,FALSE)=0,"",VLOOKUP($A76,'B2B - Flux 2 - UBL'!$A85:$R343,7,FALSE))</f>
        <v>/Invoice
/CreditNote</v>
      </c>
      <c r="H76" s="101" t="str">
        <f>IF(VLOOKUP($A76,'B2B - Flux 2 - UBL'!$A85:$R343,8,FALSE)=0,"",VLOOKUP($A76,'B2B - Flux 2 - UBL'!$A85:$R343,8,FALSE))</f>
        <v>/cac:InvoiceLine/cac:Price/cac:AllowanceCharge/cbc:Amount
/cac:CreditNoteLine/cac:Price/cac:AllowanceCharge/cbc:Amount</v>
      </c>
      <c r="I76" s="29" t="str">
        <f>IF(VLOOKUP($A76,'B2B - Flux 2 - UBL'!$A85:$R343,9,FALSE)=0,"",VLOOKUP($A76,'B2B - Flux 2 - UBL'!$A85:$R343,9,FALSE))</f>
        <v>MONTANT DU PRIX UNITAIRE</v>
      </c>
      <c r="J76" s="28">
        <f>IF(VLOOKUP($A76,'B2B - Flux 2 - UBL'!$A85:$R343,10,FALSE)=0,"",VLOOKUP($A76,'B2B - Flux 2 - UBL'!$A85:$R343,10,FALSE))</f>
        <v>19.600000000000001</v>
      </c>
      <c r="K76" s="25" t="str">
        <f>IF(VLOOKUP($A76,'B2B - Flux 2 - UBL'!$A85:$R343,11,FALSE)=0,"",VLOOKUP($A76,'B2B - Flux 2 - UBL'!$A85:$R343,11,FALSE))</f>
        <v/>
      </c>
      <c r="L76" s="55" t="str">
        <f>IF(VLOOKUP($A76,'B2B - Flux 2 - UBL'!$A85:$R343,12,FALSE)=0,"",VLOOKUP($A76,'B2B - Flux 2 - UBL'!$A85:$R343,12,FALSE))</f>
        <v/>
      </c>
      <c r="M76" s="27" t="str">
        <f>IF(VLOOKUP($A76,'B2B - Flux 2 - UBL'!$A85:$R343,13,FALSE)=0,"",VLOOKUP($A76,'B2B - Flux 2 - UBL'!$A85:$R343,13,FALSE))</f>
        <v>Remise totale qui, une fois soustraite du Prix brut de l'article, donne le Prix net de l'article.</v>
      </c>
      <c r="N76" s="27" t="str">
        <f>IF(VLOOKUP($A76,'B2B - Flux 2 - UBL'!$A85:$R343,14,FALSE)=0,"",VLOOKUP($A76,'B2B - Flux 2 - UBL'!$A85:$R343,14,FALSE))</f>
        <v>S'applique exclusivement à l'unité et si elle n'est pas incluse dans le Prix brut de l'article.</v>
      </c>
      <c r="O76" s="137" t="s">
        <v>946</v>
      </c>
      <c r="P76" s="22" t="str">
        <f>IF(VLOOKUP($A76,'B2B - Flux 2 - UBL'!$A85:$R343,15,FALSE)=0,"",VLOOKUP($A76,'B2B - Flux 2 - UBL'!$A85:$R343,15,FALSE))</f>
        <v>G1.13</v>
      </c>
      <c r="Q76" s="22" t="str">
        <f>IF(VLOOKUP($A76,'B2B - Flux 2 - UBL'!$A85:$R343,16,FALSE)=0,"",VLOOKUP($A76,'B2B - Flux 2 - UBL'!$A85:$R343,16,FALSE))</f>
        <v/>
      </c>
      <c r="R76" s="22" t="str">
        <f>IF(VLOOKUP($A76,'B2B - Flux 2 - UBL'!$A85:$R343,17,FALSE)=0,"",VLOOKUP($A76,'B2B - Flux 2 - UBL'!$A85:$R343,17,FALSE))</f>
        <v/>
      </c>
      <c r="S76" s="34" t="str">
        <f>IF(VLOOKUP($A76,'B2B - Flux 2 - UBL'!$A85:$R343,5,FALSE)=0,"",VLOOKUP($A76,'B2B - Flux 2 - UBL'!$A85:$R343,5,FALSE))</f>
        <v>Rabais sur le prix de l'article</v>
      </c>
    </row>
    <row r="77" spans="1:19" ht="57" x14ac:dyDescent="0.25">
      <c r="A77" s="43" t="s">
        <v>245</v>
      </c>
      <c r="B77" s="22" t="str">
        <f xml:space="preserve"> IF(VLOOKUP($A77,'B2B - Flux 2 - UBL'!$A86:$R344,2,FALSE)=0,"",VLOOKUP($A77,'B2B - Flux 2 - UBL'!$A86:$R344,2,FALSE))</f>
        <v>0.1</v>
      </c>
      <c r="C77" s="31"/>
      <c r="D77" s="58" t="str">
        <f>IF(VLOOKUP($A77,'B2B - Flux 2 - UBL'!$A86:$R344,4,FALSE)=0,"",VLOOKUP($A77,'B2B - Flux 2 - UBL'!$A86:$R344,4,FALSE))</f>
        <v/>
      </c>
      <c r="E77" s="59" t="str">
        <f>IF(VLOOKUP($A77,'B2B - Flux 2 - UBL'!$A86:$R344,5,FALSE)=0,"",VLOOKUP($A77,'B2B - Flux 2 - UBL'!$A86:$R344,5,FALSE))</f>
        <v>Prix brut de l'article</v>
      </c>
      <c r="F77" s="60"/>
      <c r="G77" s="101" t="str">
        <f>IF(VLOOKUP($A77,'B2B - Flux 2 - UBL'!$A86:$R344,7,FALSE)=0,"",VLOOKUP($A77,'B2B - Flux 2 - UBL'!$A86:$R344,7,FALSE))</f>
        <v>/Invoice
/CreditNote</v>
      </c>
      <c r="H77" s="101" t="str">
        <f>IF(VLOOKUP($A77,'B2B - Flux 2 - UBL'!$A86:$R344,8,FALSE)=0,"",VLOOKUP($A77,'B2B - Flux 2 - UBL'!$A86:$R344,8,FALSE))</f>
        <v>/cac:InvoiceLine/cac:Price/cac:AllowanceCharge/cbc:BaseAmount
/cac:CreditNoteLine/cac:Price/cac:AllowanceCharge/cbc:BaseAmount</v>
      </c>
      <c r="I77" s="29" t="str">
        <f>IF(VLOOKUP($A77,'B2B - Flux 2 - UBL'!$A86:$R344,9,FALSE)=0,"",VLOOKUP($A77,'B2B - Flux 2 - UBL'!$A86:$R344,9,FALSE))</f>
        <v>MONTANT DU PRIX UNITAIRE</v>
      </c>
      <c r="J77" s="28">
        <f>IF(VLOOKUP($A77,'B2B - Flux 2 - UBL'!$A86:$R344,10,FALSE)=0,"",VLOOKUP($A77,'B2B - Flux 2 - UBL'!$A86:$R344,10,FALSE))</f>
        <v>19.600000000000001</v>
      </c>
      <c r="K77" s="25" t="str">
        <f>IF(VLOOKUP($A77,'B2B - Flux 2 - UBL'!$A86:$R344,11,FALSE)=0,"",VLOOKUP($A77,'B2B - Flux 2 - UBL'!$A86:$R344,11,FALSE))</f>
        <v/>
      </c>
      <c r="L77" s="174" t="str">
        <f>IF(VLOOKUP($A77,'B2B - Flux 2 - UBL'!$A86:$R344,12,FALSE)=0,"",VLOOKUP($A77,'B2B - Flux 2 - UBL'!$A86:$R344,12,FALSE))</f>
        <v/>
      </c>
      <c r="M77" s="27" t="str">
        <f>IF(VLOOKUP($A77,'B2B - Flux 2 - UBL'!$A86:$R344,13,FALSE)=0,"",VLOOKUP($A77,'B2B - Flux 2 - UBL'!$A86:$R344,13,FALSE))</f>
        <v>Prix unitaire, hors TVA, avant application du Rabais sur le prix de l'article.</v>
      </c>
      <c r="N77" s="158" t="str">
        <f>IF(VLOOKUP($A77,'B2B - Flux 2 - UBL'!$A86:$R344,14,FALSE)=0,"",VLOOKUP($A77,'B2B - Flux 2 - UBL'!$A86:$R344,14,FALSE))</f>
        <v/>
      </c>
      <c r="O77" s="137" t="s">
        <v>946</v>
      </c>
      <c r="P77" s="22" t="str">
        <f>IF(VLOOKUP($A77,'B2B - Flux 2 - UBL'!$A86:$R344,15,FALSE)=0,"",VLOOKUP($A77,'B2B - Flux 2 - UBL'!$A86:$R344,15,FALSE))</f>
        <v>G1.13
G6.09</v>
      </c>
      <c r="Q77" s="22" t="str">
        <f>IF(VLOOKUP($A77,'B2B - Flux 2 - UBL'!$A86:$R344,16,FALSE)=0,"",VLOOKUP($A77,'B2B - Flux 2 - UBL'!$A86:$R344,16,FALSE))</f>
        <v/>
      </c>
      <c r="R77" s="22" t="str">
        <f>IF(VLOOKUP($A77,'B2B - Flux 2 - UBL'!$A86:$R344,17,FALSE)=0,"",VLOOKUP($A77,'B2B - Flux 2 - UBL'!$A86:$R344,17,FALSE))</f>
        <v>BR-28</v>
      </c>
      <c r="S77" s="34" t="str">
        <f>IF(VLOOKUP($A77,'B2B - Flux 2 - UBL'!$A86:$R344,5,FALSE)=0,"",VLOOKUP($A77,'B2B - Flux 2 - UBL'!$A86:$R344,5,FALSE))</f>
        <v>Prix brut de l'article</v>
      </c>
    </row>
    <row r="78" spans="1:19" ht="28.5" x14ac:dyDescent="0.25">
      <c r="A78" s="43" t="s">
        <v>453</v>
      </c>
      <c r="B78" s="22" t="str">
        <f xml:space="preserve"> IF(VLOOKUP($A78,'B2B - Flux 2 - UBL'!$A87:$R345,2,FALSE)=0,"",VLOOKUP($A78,'B2B - Flux 2 - UBL'!$A87:$R345,2,FALSE))</f>
        <v>0.1</v>
      </c>
      <c r="C78" s="31"/>
      <c r="D78" s="58" t="str">
        <f>IF(VLOOKUP($A78,'B2B - Flux 2 - UBL'!$A87:$R345,4,FALSE)=0,"",VLOOKUP($A78,'B2B - Flux 2 - UBL'!$A87:$R345,4,FALSE))</f>
        <v/>
      </c>
      <c r="E78" s="72" t="str">
        <f>IF(VLOOKUP($A78,'B2B - Flux 2 - UBL'!$A87:$R345,5,FALSE)=0,"",VLOOKUP($A78,'B2B - Flux 2 - UBL'!$A87:$R345,5,FALSE))</f>
        <v>Quantité de base du prix de l'article</v>
      </c>
      <c r="F78" s="60"/>
      <c r="G78" s="101" t="str">
        <f>IF(VLOOKUP($A78,'B2B - Flux 2 - UBL'!$A87:$R345,7,FALSE)=0,"",VLOOKUP($A78,'B2B - Flux 2 - UBL'!$A87:$R345,7,FALSE))</f>
        <v>/Invoice
/CreditNote</v>
      </c>
      <c r="H78" s="101" t="str">
        <f>IF(VLOOKUP($A78,'B2B - Flux 2 - UBL'!$A87:$R345,8,FALSE)=0,"",VLOOKUP($A78,'B2B - Flux 2 - UBL'!$A87:$R345,8,FALSE))</f>
        <v>/cac:InvoiceLine/cac:Price/cbc:BaseQuantity
/cac:CreditNoteLine/cac:Price/cbc:BaseQuantity</v>
      </c>
      <c r="I78" s="29" t="str">
        <f>IF(VLOOKUP($A78,'B2B - Flux 2 - UBL'!$A87:$R345,9,FALSE)=0,"",VLOOKUP($A78,'B2B - Flux 2 - UBL'!$A87:$R345,9,FALSE))</f>
        <v>QUANTITE</v>
      </c>
      <c r="J78" s="28">
        <f>IF(VLOOKUP($A78,'B2B - Flux 2 - UBL'!$A87:$R345,10,FALSE)=0,"",VLOOKUP($A78,'B2B - Flux 2 - UBL'!$A87:$R345,10,FALSE))</f>
        <v>19.600000000000001</v>
      </c>
      <c r="K78" s="25" t="str">
        <f>IF(VLOOKUP($A78,'B2B - Flux 2 - UBL'!$A87:$R345,11,FALSE)=0,"",VLOOKUP($A78,'B2B - Flux 2 - UBL'!$A87:$R345,11,FALSE))</f>
        <v/>
      </c>
      <c r="L78" s="174" t="str">
        <f>IF(VLOOKUP($A78,'B2B - Flux 2 - UBL'!$A87:$R345,12,FALSE)=0,"",VLOOKUP($A78,'B2B - Flux 2 - UBL'!$A87:$R345,12,FALSE))</f>
        <v/>
      </c>
      <c r="M78" s="27" t="str">
        <f>IF(VLOOKUP($A78,'B2B - Flux 2 - UBL'!$A87:$R345,13,FALSE)=0,"",VLOOKUP($A78,'B2B - Flux 2 - UBL'!$A87:$R345,13,FALSE))</f>
        <v>Nombre d'articles sur lequel s'applique le prix.</v>
      </c>
      <c r="N78" s="158" t="str">
        <f>IF(VLOOKUP($A78,'B2B - Flux 2 - UBL'!$A87:$R345,14,FALSE)=0,"",VLOOKUP($A78,'B2B - Flux 2 - UBL'!$A87:$R345,14,FALSE))</f>
        <v/>
      </c>
      <c r="O78" s="137" t="s">
        <v>946</v>
      </c>
      <c r="P78" s="22" t="str">
        <f>IF(VLOOKUP($A78,'B2B - Flux 2 - UBL'!$A87:$R345,15,FALSE)=0,"",VLOOKUP($A78,'B2B - Flux 2 - UBL'!$A87:$R345,15,FALSE))</f>
        <v>G6.09</v>
      </c>
      <c r="Q78" s="22" t="str">
        <f>IF(VLOOKUP($A78,'B2B - Flux 2 - UBL'!$A87:$R345,16,FALSE)=0,"",VLOOKUP($A78,'B2B - Flux 2 - UBL'!$A87:$R345,16,FALSE))</f>
        <v/>
      </c>
      <c r="R78" s="22" t="str">
        <f>IF(VLOOKUP($A78,'B2B - Flux 2 - UBL'!$A87:$R345,17,FALSE)=0,"",VLOOKUP($A78,'B2B - Flux 2 - UBL'!$A87:$R345,17,FALSE))</f>
        <v/>
      </c>
      <c r="S78" s="34" t="str">
        <f>IF(VLOOKUP($A78,'B2B - Flux 2 - UBL'!$A87:$R345,5,FALSE)=0,"",VLOOKUP($A78,'B2B - Flux 2 - UBL'!$A87:$R345,5,FALSE))</f>
        <v>Quantité de base du prix de l'article</v>
      </c>
    </row>
    <row r="79" spans="1:19" ht="99.75" x14ac:dyDescent="0.25">
      <c r="A79" s="43" t="s">
        <v>454</v>
      </c>
      <c r="B79" s="22" t="str">
        <f xml:space="preserve"> IF(VLOOKUP($A79,'B2B - Flux 2 - UBL'!$A88:$R346,2,FALSE)=0,"",VLOOKUP($A79,'B2B - Flux 2 - UBL'!$A88:$R346,2,FALSE))</f>
        <v>0.1</v>
      </c>
      <c r="C79" s="31"/>
      <c r="D79" s="58" t="str">
        <f>IF(VLOOKUP($A79,'B2B - Flux 2 - UBL'!$A88:$R346,4,FALSE)=0,"",VLOOKUP($A79,'B2B - Flux 2 - UBL'!$A88:$R346,4,FALSE))</f>
        <v/>
      </c>
      <c r="E79" s="59" t="str">
        <f>IF(VLOOKUP($A79,'B2B - Flux 2 - UBL'!$A88:$R346,5,FALSE)=0,"",VLOOKUP($A79,'B2B - Flux 2 - UBL'!$A88:$R346,5,FALSE))</f>
        <v>Code de l'unité de mesure de la quantité de base du prix de l'article</v>
      </c>
      <c r="F79" s="60"/>
      <c r="G79" s="101" t="str">
        <f>IF(VLOOKUP($A79,'B2B - Flux 2 - UBL'!$A88:$R346,7,FALSE)=0,"",VLOOKUP($A79,'B2B - Flux 2 - UBL'!$A88:$R346,7,FALSE))</f>
        <v>/Invoice
/CreditNote</v>
      </c>
      <c r="H79" s="101" t="str">
        <f>IF(VLOOKUP($A79,'B2B - Flux 2 - UBL'!$A88:$R346,8,FALSE)=0,"",VLOOKUP($A79,'B2B - Flux 2 - UBL'!$A88:$R346,8,FALSE))</f>
        <v xml:space="preserve">
/cac:CreditNoteLine/cac:Price/cbc:BaseQuantity/@unitCode
/cac:InvoiceLine/cac:Price/cbc:BaseQuantity/@unitCode</v>
      </c>
      <c r="I79" s="29" t="str">
        <f>IF(VLOOKUP($A79,'B2B - Flux 2 - UBL'!$A88:$R346,9,FALSE)=0,"",VLOOKUP($A79,'B2B - Flux 2 - UBL'!$A88:$R346,9,FALSE))</f>
        <v>CODE</v>
      </c>
      <c r="J79" s="28">
        <f>IF(VLOOKUP($A79,'B2B - Flux 2 - UBL'!$A88:$R346,10,FALSE)=0,"",VLOOKUP($A79,'B2B - Flux 2 - UBL'!$A88:$R346,10,FALSE))</f>
        <v>3</v>
      </c>
      <c r="K79" s="28" t="str">
        <f>IF(VLOOKUP($A79,'B2B - Flux 2 - UBL'!$A88:$R346,11,FALSE)=0,"",VLOOKUP($A79,'B2B - Flux 2 - UBL'!$A88:$R346,11,FALSE))</f>
        <v>EN16931 Codelists</v>
      </c>
      <c r="L79" s="129" t="str">
        <f>IF(VLOOKUP($A79,'B2B - Flux 2 - UBL'!$A88:$R346,12,FALSE)=0,"",VLOOKUP($A79,'B2B - Flux 2 - UBL'!$A88:$R346,12,FALSE))</f>
        <v/>
      </c>
      <c r="M79" s="27" t="str">
        <f>IF(VLOOKUP($A79,'B2B - Flux 2 - UBL'!$A88:$R346,13,FALSE)=0,"",VLOOKUP($A79,'B2B - Flux 2 - UBL'!$A88:$R346,13,FALSE))</f>
        <v>Unité de mesure applicable à la Quantité de base du prix de l'article.</v>
      </c>
      <c r="N79" s="27" t="str">
        <f>IF(VLOOKUP($A79,'B2B - Flux 2 - UBL'!$A88:$R346,14,FALSE)=0,"",VLOOKUP($A79,'B2B - Flux 2 - UBL'!$A88:$R346,14,FALSE))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79" s="137" t="s">
        <v>946</v>
      </c>
      <c r="P79" s="22" t="str">
        <f>IF(VLOOKUP($A79,'B2B - Flux 2 - UBL'!$A88:$R346,15,FALSE)=0,"",VLOOKUP($A79,'B2B - Flux 2 - UBL'!$A88:$R346,15,FALSE))</f>
        <v>G6.09</v>
      </c>
      <c r="Q79" s="22" t="str">
        <f>IF(VLOOKUP($A79,'B2B - Flux 2 - UBL'!$A88:$R346,16,FALSE)=0,"",VLOOKUP($A79,'B2B - Flux 2 - UBL'!$A88:$R346,16,FALSE))</f>
        <v/>
      </c>
      <c r="R79" s="22" t="str">
        <f>IF(VLOOKUP($A79,'B2B - Flux 2 - UBL'!$A88:$R346,17,FALSE)=0,"",VLOOKUP($A79,'B2B - Flux 2 - UBL'!$A88:$R346,17,FALSE))</f>
        <v/>
      </c>
      <c r="S79" s="27" t="str">
        <f>IF(VLOOKUP($A79,'B2B - Flux 2 - UBL'!$A88:$R346,5,FALSE)=0,"",VLOOKUP($A79,'B2B - Flux 2 - UBL'!$A88:$R346,5,FALSE))</f>
        <v>Code de l'unité de mesure de la quantité de base du prix de l'article</v>
      </c>
    </row>
    <row r="80" spans="1:19" ht="42.75" x14ac:dyDescent="0.25">
      <c r="A80" s="35" t="s">
        <v>247</v>
      </c>
      <c r="B80" s="22" t="str">
        <f xml:space="preserve"> IF(VLOOKUP($A80,'B2B - Flux 2 - UBL'!$A89:$R347,2,FALSE)=0,"",VLOOKUP($A80,'B2B - Flux 2 - UBL'!$A89:$R347,2,FALSE))</f>
        <v>1.1</v>
      </c>
      <c r="C80" s="31"/>
      <c r="D80" s="48" t="str">
        <f>IF(VLOOKUP($A80,'B2B - Flux 2 - UBL'!$A89:$R347,4,FALSE)=0,"",VLOOKUP($A80,'B2B - Flux 2 - UBL'!$A89:$R347,4,FALSE))</f>
        <v>INFORMATION SUR LA TVA</v>
      </c>
      <c r="E80" s="61"/>
      <c r="F80" s="62"/>
      <c r="G80" s="101" t="str">
        <f>IF(VLOOKUP($A80,'B2B - Flux 2 - UBL'!$A89:$R347,7,FALSE)=0,"",VLOOKUP($A80,'B2B - Flux 2 - UBL'!$A89:$R347,7,FALSE))</f>
        <v>/Invoice
/CreditNote</v>
      </c>
      <c r="H80" s="101" t="str">
        <f>IF(VLOOKUP($A80,'B2B - Flux 2 - UBL'!$A89:$R347,8,FALSE)=0,"",VLOOKUP($A80,'B2B - Flux 2 - UBL'!$A89:$R347,8,FALSE))</f>
        <v>/cac:InvoiceLine/cac:Item/cac:ClassifiedTaxCategory
/cac:CreditNoteLine/cac:Item/cac:ClassifiedTaxCategory</v>
      </c>
      <c r="I80" s="180" t="str">
        <f>IF(VLOOKUP($A80,'B2B - Flux 2 - UBL'!$A89:$R347,9,FALSE)=0,"",VLOOKUP($A80,'B2B - Flux 2 - UBL'!$A89:$R347,9,FALSE))</f>
        <v/>
      </c>
      <c r="J80" s="118" t="str">
        <f>IF(VLOOKUP($A80,'B2B - Flux 2 - UBL'!$A89:$R347,10,FALSE)=0,"",VLOOKUP($A80,'B2B - Flux 2 - UBL'!$A89:$R347,10,FALSE))</f>
        <v/>
      </c>
      <c r="K80" s="173" t="str">
        <f>IF(VLOOKUP($A80,'B2B - Flux 2 - UBL'!$A89:$R347,11,FALSE)=0,"",VLOOKUP($A80,'B2B - Flux 2 - UBL'!$A89:$R347,11,FALSE))</f>
        <v/>
      </c>
      <c r="L80" s="118" t="str">
        <f>IF(VLOOKUP($A80,'B2B - Flux 2 - UBL'!$A89:$R347,12,FALSE)=0,"",VLOOKUP($A80,'B2B - Flux 2 - UBL'!$A89:$R347,12,FALSE))</f>
        <v/>
      </c>
      <c r="M80" s="132" t="str">
        <f>IF(VLOOKUP($A80,'B2B - Flux 2 - UBL'!$A89:$R347,13,FALSE)=0,"",VLOOKUP($A80,'B2B - Flux 2 - UBL'!$A89:$R347,13,FALSE))</f>
        <v>Groupe de termes métiers fournissant des informations sur la TVA applicable aux biens et services facturés sur la ligne de Facture.</v>
      </c>
      <c r="N80" s="154" t="str">
        <f>IF(VLOOKUP($A80,'B2B - Flux 2 - UBL'!$A89:$R347,14,FALSE)=0,"",VLOOKUP($A80,'B2B - Flux 2 - UBL'!$A89:$R347,14,FALSE))</f>
        <v/>
      </c>
      <c r="O80" s="155" t="s">
        <v>946</v>
      </c>
      <c r="P80" s="156" t="str">
        <f>IF(VLOOKUP($A80,'B2B - Flux 2 - UBL'!$A89:$R347,15,FALSE)=0,"",VLOOKUP($A80,'B2B - Flux 2 - UBL'!$A89:$R347,15,FALSE))</f>
        <v/>
      </c>
      <c r="Q80" s="156" t="str">
        <f>IF(VLOOKUP($A80,'B2B - Flux 2 - UBL'!$A89:$R347,16,FALSE)=0,"",VLOOKUP($A80,'B2B - Flux 2 - UBL'!$A89:$R347,16,FALSE))</f>
        <v/>
      </c>
      <c r="R80" s="156" t="str">
        <f>IF(VLOOKUP($A80,'B2B - Flux 2 - UBL'!$A89:$R347,17,FALSE)=0,"",VLOOKUP($A80,'B2B - Flux 2 - UBL'!$A89:$R347,17,FALSE))</f>
        <v/>
      </c>
      <c r="S80" s="118" t="str">
        <f>IF(VLOOKUP($A80,'B2B - Flux 2 - UBL'!$A89:$R347,5,FALSE)=0,"",VLOOKUP($A80,'B2B - Flux 2 - UBL'!$A89:$R347,5,FALSE))</f>
        <v/>
      </c>
    </row>
    <row r="81" spans="1:19" ht="142.5" x14ac:dyDescent="0.25">
      <c r="A81" s="43" t="s">
        <v>248</v>
      </c>
      <c r="B81" s="22" t="str">
        <f xml:space="preserve"> IF(VLOOKUP($A81,'B2B - Flux 2 - UBL'!$A93:$R348,2,FALSE)=0,"",VLOOKUP($A81,'B2B - Flux 2 - UBL'!$A93:$R348,2,FALSE))</f>
        <v>1.1</v>
      </c>
      <c r="C81" s="31"/>
      <c r="D81" s="49" t="str">
        <f>IF(VLOOKUP($A81,'B2B - Flux 2 - UBL'!$A93:$R348,4,FALSE)=0,"",VLOOKUP($A81,'B2B - Flux 2 - UBL'!$A93:$R348,4,FALSE))</f>
        <v/>
      </c>
      <c r="E81" s="50" t="str">
        <f>IF(VLOOKUP($A81,'B2B - Flux 2 - UBL'!$A93:$R348,5,FALSE)=0,"",VLOOKUP($A81,'B2B - Flux 2 - UBL'!$A93:$R348,5,FALSE))</f>
        <v>Code de type de TVA de l'article facturé</v>
      </c>
      <c r="F81" s="50"/>
      <c r="G81" s="101" t="str">
        <f>IF(VLOOKUP($A81,'B2B - Flux 2 - UBL'!$A93:$R348,7,FALSE)=0,"",VLOOKUP($A81,'B2B - Flux 2 - UBL'!$A93:$R348,7,FALSE))</f>
        <v>/Invoice
/CreditNote</v>
      </c>
      <c r="H81" s="101" t="str">
        <f>IF(VLOOKUP($A81,'B2B - Flux 2 - UBL'!$A93:$R348,8,FALSE)=0,"",VLOOKUP($A81,'B2B - Flux 2 - UBL'!$A93:$R348,8,FALSE))</f>
        <v>/cac:InvoiceLine/cac:Item/cac:ClassifiedTaxCategory/cbc:ID
/cac:CreditNoteLine/cac:Item/cac:ClassifiedTaxCategory/cbc:ID</v>
      </c>
      <c r="I81" s="29" t="str">
        <f>IF(VLOOKUP($A81,'B2B - Flux 2 - UBL'!$A93:$R348,9,FALSE)=0,"",VLOOKUP($A81,'B2B - Flux 2 - UBL'!$A93:$R348,9,FALSE))</f>
        <v>CODE</v>
      </c>
      <c r="J81" s="28" t="str">
        <f>IF(VLOOKUP($A81,'B2B - Flux 2 - UBL'!$A93:$R348,10,FALSE)=0,"",VLOOKUP($A81,'B2B - Flux 2 - UBL'!$A93:$R348,10,FALSE))</f>
        <v/>
      </c>
      <c r="K81" s="94" t="str">
        <f>IF(VLOOKUP($A81,'B2B - Flux 2 - UBL'!$A93:$R348,11,FALSE)=0,"",VLOOKUP($A81,'B2B - Flux 2 - UBL'!$A93:$R348,11,FALSE))</f>
        <v>UNTDID 5305</v>
      </c>
      <c r="L81" s="55" t="str">
        <f>IF(VLOOKUP($A81,'B2B - Flux 2 - UBL'!$A93:$R348,12,FALSE)=0,"",VLOOKUP($A81,'B2B - Flux 2 - UBL'!$A93:$R348,12,FALSE))</f>
        <v/>
      </c>
      <c r="M81" s="27" t="str">
        <f>IF(VLOOKUP($A81,'B2B - Flux 2 - UBL'!$A93:$R348,13,FALSE)=0,"",VLOOKUP($A81,'B2B - Flux 2 - UBL'!$A93:$R348,13,FALSE))</f>
        <v>Code de type de TVA applicable à l'article facturé.</v>
      </c>
      <c r="N81" s="27" t="str">
        <f>IF(VLOOKUP($A81,'B2B - Flux 2 - UBL'!$A93:$R348,14,FALSE)=0,"",VLOOKUP($A81,'B2B - Flux 2 - UBL'!$A93:$R348,14,FALSE))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81" s="137" t="s">
        <v>946</v>
      </c>
      <c r="P81" s="22" t="str">
        <f>IF(VLOOKUP($A81,'B2B - Flux 2 - UBL'!$A93:$R348,15,FALSE)=0,"",VLOOKUP($A81,'B2B - Flux 2 - UBL'!$A93:$R348,15,FALSE))</f>
        <v>G2.31</v>
      </c>
      <c r="Q81" s="22" t="str">
        <f>IF(VLOOKUP($A81,'B2B - Flux 2 - UBL'!$A93:$R348,16,FALSE)=0,"",VLOOKUP($A81,'B2B - Flux 2 - UBL'!$A93:$R348,16,FALSE))</f>
        <v/>
      </c>
      <c r="R81" s="22" t="str">
        <f>IF(VLOOKUP($A81,'B2B - Flux 2 - UBL'!$A93:$R348,17,FALSE)=0,"",VLOOKUP($A81,'B2B - Flux 2 - UBL'!$A93:$R348,17,FALSE))</f>
        <v>BR-CO-4</v>
      </c>
      <c r="S81" s="27" t="str">
        <f>IF(VLOOKUP($A81,'B2B - Flux 2 - UBL'!$A93:$R348,5,FALSE)=0,"",VLOOKUP($A81,'B2B - Flux 2 - UBL'!$A93:$R348,5,FALSE))</f>
        <v>Code de type de TVA de l'article facturé</v>
      </c>
    </row>
    <row r="82" spans="1:19" ht="57" x14ac:dyDescent="0.25">
      <c r="A82" s="43" t="s">
        <v>251</v>
      </c>
      <c r="B82" s="22" t="str">
        <f xml:space="preserve"> IF(VLOOKUP($A82,'B2B - Flux 2 - UBL'!$A94:$R349,2,FALSE)=0,"",VLOOKUP($A82,'B2B - Flux 2 - UBL'!$A94:$R349,2,FALSE))</f>
        <v>0.1</v>
      </c>
      <c r="C82" s="31"/>
      <c r="D82" s="74" t="str">
        <f>IF(VLOOKUP($A82,'B2B - Flux 2 - UBL'!$A94:$R349,4,FALSE)=0,"",VLOOKUP($A82,'B2B - Flux 2 - UBL'!$A94:$R349,4,FALSE))</f>
        <v/>
      </c>
      <c r="E82" s="50" t="str">
        <f>IF(VLOOKUP($A82,'B2B - Flux 2 - UBL'!$A94:$R349,5,FALSE)=0,"",VLOOKUP($A82,'B2B - Flux 2 - UBL'!$A94:$R349,5,FALSE))</f>
        <v>Taux de TVA de l'article facturé</v>
      </c>
      <c r="F82" s="50"/>
      <c r="G82" s="101" t="str">
        <f>IF(VLOOKUP($A82,'B2B - Flux 2 - UBL'!$A94:$R349,7,FALSE)=0,"",VLOOKUP($A82,'B2B - Flux 2 - UBL'!$A94:$R349,7,FALSE))</f>
        <v>/Invoice
/CreditNote</v>
      </c>
      <c r="H82" s="101" t="str">
        <f>IF(VLOOKUP($A82,'B2B - Flux 2 - UBL'!$A94:$R349,8,FALSE)=0,"",VLOOKUP($A82,'B2B - Flux 2 - UBL'!$A94:$R349,8,FALSE))</f>
        <v>/cac:InvoiceLine/cac:Item/cac:ClassifiedTaxCategory/cbc:Percent
/cac:CreditNoteLine/cac:Item/cac:ClassifiedTaxCategory/cbc:Percent</v>
      </c>
      <c r="I82" s="29" t="str">
        <f>IF(VLOOKUP($A82,'B2B - Flux 2 - UBL'!$A94:$R349,9,FALSE)=0,"",VLOOKUP($A82,'B2B - Flux 2 - UBL'!$A94:$R349,9,FALSE))</f>
        <v>POURCENTAGE</v>
      </c>
      <c r="J82" s="28" t="str">
        <f>IF(VLOOKUP($A82,'B2B - Flux 2 - UBL'!$A94:$R349,10,FALSE)=0,"",VLOOKUP($A82,'B2B - Flux 2 - UBL'!$A94:$R349,10,FALSE))</f>
        <v/>
      </c>
      <c r="K82" s="25" t="str">
        <f>IF(VLOOKUP($A82,'B2B - Flux 2 - UBL'!$A94:$R349,11,FALSE)=0,"",VLOOKUP($A82,'B2B - Flux 2 - UBL'!$A94:$R349,11,FALSE))</f>
        <v/>
      </c>
      <c r="L82" s="55" t="str">
        <f>IF(VLOOKUP($A82,'B2B - Flux 2 - UBL'!$A94:$R349,12,FALSE)=0,"",VLOOKUP($A82,'B2B - Flux 2 - UBL'!$A94:$R349,12,FALSE))</f>
        <v/>
      </c>
      <c r="M82" s="27" t="str">
        <f>IF(VLOOKUP($A82,'B2B - Flux 2 - UBL'!$A94:$R349,13,FALSE)=0,"",VLOOKUP($A82,'B2B - Flux 2 - UBL'!$A94:$R349,13,FALSE))</f>
        <v>Taux de TVA, exprimé sous forme de pourcentage, applicable à l'article facturé.</v>
      </c>
      <c r="N82" s="27" t="str">
        <f>IF(VLOOKUP($A82,'B2B - Flux 2 - UBL'!$A94:$R349,14,FALSE)=0,"",VLOOKUP($A82,'B2B - Flux 2 - UBL'!$A94:$R349,14,FALSE))</f>
        <v>Un taux de TVA de zéro pour cent est appliqué dans les calculs même si l'article se trouve hors du champ d'application de la TVA.</v>
      </c>
      <c r="O82" s="137" t="s">
        <v>946</v>
      </c>
      <c r="P82" s="22" t="str">
        <f>IF(VLOOKUP($A82,'B2B - Flux 2 - UBL'!$A94:$R349,15,FALSE)=0,"",VLOOKUP($A82,'B2B - Flux 2 - UBL'!$A94:$R349,15,FALSE))</f>
        <v>G1.24
G6.09</v>
      </c>
      <c r="Q82" s="22" t="str">
        <f>IF(VLOOKUP($A82,'B2B - Flux 2 - UBL'!$A94:$R349,16,FALSE)=0,"",VLOOKUP($A82,'B2B - Flux 2 - UBL'!$A94:$R349,16,FALSE))</f>
        <v/>
      </c>
      <c r="R82" s="22" t="str">
        <f>IF(VLOOKUP($A82,'B2B - Flux 2 - UBL'!$A94:$R349,17,FALSE)=0,"",VLOOKUP($A82,'B2B - Flux 2 - UBL'!$A94:$R349,17,FALSE))</f>
        <v/>
      </c>
      <c r="S82" s="27" t="str">
        <f>IF(VLOOKUP($A82,'B2B - Flux 2 - UBL'!$A94:$R349,5,FALSE)=0,"",VLOOKUP($A82,'B2B - Flux 2 - UBL'!$A94:$R349,5,FALSE))</f>
        <v>Taux de TVA de l'article facturé</v>
      </c>
    </row>
    <row r="83" spans="1:19" ht="28.5" x14ac:dyDescent="0.25">
      <c r="A83" s="23" t="s">
        <v>254</v>
      </c>
      <c r="B83" s="22" t="str">
        <f xml:space="preserve"> IF(VLOOKUP($A83,'B2B - Flux 2 - UBL'!$A95:$R350,2,FALSE)=0,"",VLOOKUP($A83,'B2B - Flux 2 - UBL'!$A95:$R350,2,FALSE))</f>
        <v>1.1</v>
      </c>
      <c r="C83" s="31"/>
      <c r="D83" s="48" t="str">
        <f>IF(VLOOKUP($A83,'B2B - Flux 2 - UBL'!$A95:$R350,4,FALSE)=0,"",VLOOKUP($A83,'B2B - Flux 2 - UBL'!$A95:$R350,4,FALSE))</f>
        <v>INFORMATION SUR L'ARTCILE</v>
      </c>
      <c r="E83" s="61"/>
      <c r="F83" s="62"/>
      <c r="G83" s="101" t="str">
        <f>IF(VLOOKUP($A83,'B2B - Flux 2 - UBL'!$A95:$R350,7,FALSE)=0,"",VLOOKUP($A83,'B2B - Flux 2 - UBL'!$A95:$R350,7,FALSE))</f>
        <v>/Invoice
/CreditNote</v>
      </c>
      <c r="H83" s="101" t="str">
        <f>IF(VLOOKUP($A83,'B2B - Flux 2 - UBL'!$A95:$R350,8,FALSE)=0,"",VLOOKUP($A83,'B2B - Flux 2 - UBL'!$A95:$R350,8,FALSE))</f>
        <v>/cac:InvoiceLine/cac:Item
/cac:CreditNoteLine/cac:Item</v>
      </c>
      <c r="I83" s="180" t="str">
        <f>IF(VLOOKUP($A83,'B2B - Flux 2 - UBL'!$A95:$R350,9,FALSE)=0,"",VLOOKUP($A83,'B2B - Flux 2 - UBL'!$A95:$R350,9,FALSE))</f>
        <v/>
      </c>
      <c r="J83" s="118" t="str">
        <f>IF(VLOOKUP($A83,'B2B - Flux 2 - UBL'!$A95:$R350,10,FALSE)=0,"",VLOOKUP($A83,'B2B - Flux 2 - UBL'!$A95:$R350,10,FALSE))</f>
        <v/>
      </c>
      <c r="K83" s="173" t="str">
        <f>IF(VLOOKUP($A83,'B2B - Flux 2 - UBL'!$A95:$R350,11,FALSE)=0,"",VLOOKUP($A83,'B2B - Flux 2 - UBL'!$A95:$R350,11,FALSE))</f>
        <v/>
      </c>
      <c r="L83" s="118" t="str">
        <f>IF(VLOOKUP($A83,'B2B - Flux 2 - UBL'!$A95:$R350,12,FALSE)=0,"",VLOOKUP($A83,'B2B - Flux 2 - UBL'!$A95:$R350,12,FALSE))</f>
        <v/>
      </c>
      <c r="M83" s="132" t="str">
        <f>IF(VLOOKUP($A83,'B2B - Flux 2 - UBL'!$A95:$R350,13,FALSE)=0,"",VLOOKUP($A83,'B2B - Flux 2 - UBL'!$A95:$R350,13,FALSE))</f>
        <v>Groupe de termes métiers fournissant des informations sur les biens et services facturés.</v>
      </c>
      <c r="N83" s="154" t="str">
        <f>IF(VLOOKUP($A83,'B2B - Flux 2 - UBL'!$A95:$R350,14,FALSE)=0,"",VLOOKUP($A83,'B2B - Flux 2 - UBL'!$A95:$R350,14,FALSE))</f>
        <v/>
      </c>
      <c r="O83" s="155" t="s">
        <v>946</v>
      </c>
      <c r="P83" s="156" t="str">
        <f>IF(VLOOKUP($A83,'B2B - Flux 2 - UBL'!$A95:$R350,15,FALSE)=0,"",VLOOKUP($A83,'B2B - Flux 2 - UBL'!$A95:$R350,15,FALSE))</f>
        <v/>
      </c>
      <c r="Q83" s="156" t="str">
        <f>IF(VLOOKUP($A83,'B2B - Flux 2 - UBL'!$A95:$R350,16,FALSE)=0,"",VLOOKUP($A83,'B2B - Flux 2 - UBL'!$A95:$R350,16,FALSE))</f>
        <v/>
      </c>
      <c r="R83" s="156" t="str">
        <f>IF(VLOOKUP($A83,'B2B - Flux 2 - UBL'!$A95:$R350,17,FALSE)=0,"",VLOOKUP($A83,'B2B - Flux 2 - UBL'!$A95:$R350,17,FALSE))</f>
        <v/>
      </c>
      <c r="S83" s="118" t="str">
        <f>IF(VLOOKUP($A83,'B2B - Flux 2 - UBL'!$A95:$R350,5,FALSE)=0,"",VLOOKUP($A83,'B2B - Flux 2 - UBL'!$A95:$R350,5,FALSE))</f>
        <v/>
      </c>
    </row>
    <row r="84" spans="1:19" ht="28.5" x14ac:dyDescent="0.25">
      <c r="A84" s="43" t="s">
        <v>255</v>
      </c>
      <c r="B84" s="22" t="str">
        <f xml:space="preserve"> IF(VLOOKUP($A84,'B2B - Flux 2 - UBL'!$A96:$R351,2,FALSE)=0,"",VLOOKUP($A84,'B2B - Flux 2 - UBL'!$A96:$R351,2,FALSE))</f>
        <v>1.1</v>
      </c>
      <c r="C84" s="39"/>
      <c r="D84" s="74" t="str">
        <f>IF(VLOOKUP($A84,'B2B - Flux 2 - UBL'!$A96:$R351,4,FALSE)=0,"",VLOOKUP($A84,'B2B - Flux 2 - UBL'!$A96:$R351,4,FALSE))</f>
        <v/>
      </c>
      <c r="E84" s="51" t="str">
        <f>IF(VLOOKUP($A84,'B2B - Flux 2 - UBL'!$A96:$R351,5,FALSE)=0,"",VLOOKUP($A84,'B2B - Flux 2 - UBL'!$A96:$R351,5,FALSE))</f>
        <v>Nom de l'article</v>
      </c>
      <c r="F84" s="50"/>
      <c r="G84" s="101" t="str">
        <f>IF(VLOOKUP($A84,'B2B - Flux 2 - UBL'!$A96:$R351,7,FALSE)=0,"",VLOOKUP($A84,'B2B - Flux 2 - UBL'!$A96:$R351,7,FALSE))</f>
        <v>/Invoice
/CreditNote</v>
      </c>
      <c r="H84" s="101" t="str">
        <f>IF(VLOOKUP($A84,'B2B - Flux 2 - UBL'!$A96:$R351,8,FALSE)=0,"",VLOOKUP($A84,'B2B - Flux 2 - UBL'!$A96:$R351,8,FALSE))</f>
        <v>/cac:InvoiceLine/cac:Item/cbc:Name
/cac:CreditNoteLine/cac:Item/cbc:Name</v>
      </c>
      <c r="I84" s="29" t="str">
        <f>IF(VLOOKUP($A84,'B2B - Flux 2 - UBL'!$A96:$R351,9,FALSE)=0,"",VLOOKUP($A84,'B2B - Flux 2 - UBL'!$A96:$R351,9,FALSE))</f>
        <v>TEXTE</v>
      </c>
      <c r="J84" s="28">
        <f>IF(VLOOKUP($A84,'B2B - Flux 2 - UBL'!$A96:$R351,10,FALSE)=0,"",VLOOKUP($A84,'B2B - Flux 2 - UBL'!$A96:$R351,10,FALSE))</f>
        <v>40</v>
      </c>
      <c r="K84" s="25" t="str">
        <f>IF(VLOOKUP($A84,'B2B - Flux 2 - UBL'!$A96:$R351,11,FALSE)=0,"",VLOOKUP($A84,'B2B - Flux 2 - UBL'!$A96:$R351,11,FALSE))</f>
        <v/>
      </c>
      <c r="L84" s="174" t="str">
        <f>IF(VLOOKUP($A84,'B2B - Flux 2 - UBL'!$A96:$R351,12,FALSE)=0,"",VLOOKUP($A84,'B2B - Flux 2 - UBL'!$A96:$R351,12,FALSE))</f>
        <v/>
      </c>
      <c r="M84" s="158" t="str">
        <f>IF(VLOOKUP($A84,'B2B - Flux 2 - UBL'!$A96:$R351,13,FALSE)=0,"",VLOOKUP($A84,'B2B - Flux 2 - UBL'!$A96:$R351,13,FALSE))</f>
        <v>Nom d'un article.</v>
      </c>
      <c r="N84" s="158" t="str">
        <f>IF(VLOOKUP($A84,'B2B - Flux 2 - UBL'!$A96:$R351,14,FALSE)=0,"",VLOOKUP($A84,'B2B - Flux 2 - UBL'!$A96:$R351,14,FALSE))</f>
        <v/>
      </c>
      <c r="O84" s="137" t="s">
        <v>946</v>
      </c>
      <c r="P84" s="22" t="str">
        <f>IF(VLOOKUP($A84,'B2B - Flux 2 - UBL'!$A96:$R351,15,FALSE)=0,"",VLOOKUP($A84,'B2B - Flux 2 - UBL'!$A96:$R351,15,FALSE))</f>
        <v>P1.02</v>
      </c>
      <c r="Q84" s="22" t="str">
        <f>IF(VLOOKUP($A84,'B2B - Flux 2 - UBL'!$A96:$R351,16,FALSE)=0,"",VLOOKUP($A84,'B2B - Flux 2 - UBL'!$A96:$R351,16,FALSE))</f>
        <v/>
      </c>
      <c r="R84" s="22" t="str">
        <f>IF(VLOOKUP($A84,'B2B - Flux 2 - UBL'!$A96:$R351,17,FALSE)=0,"",VLOOKUP($A84,'B2B - Flux 2 - UBL'!$A96:$R351,17,FALSE))</f>
        <v>BR-25</v>
      </c>
      <c r="S84" s="34" t="str">
        <f>IF(VLOOKUP($A84,'B2B - Flux 2 - UBL'!$A96:$R351,5,FALSE)=0,"",VLOOKUP($A84,'B2B - Flux 2 - UBL'!$A96:$R351,5,FALSE))</f>
        <v>Nom de l'article</v>
      </c>
    </row>
  </sheetData>
  <autoFilter ref="A4:S84"/>
  <mergeCells count="2">
    <mergeCell ref="C4:F4"/>
    <mergeCell ref="G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topLeftCell="A33" workbookViewId="0">
      <selection activeCell="A41" sqref="A41:XFD41"/>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81.42578125" style="103" customWidth="1"/>
    <col min="8" max="8" width="30.140625" style="68" customWidth="1"/>
    <col min="9" max="9" width="10.5703125" style="68" customWidth="1"/>
    <col min="10" max="10" width="23.28515625" style="9" customWidth="1"/>
    <col min="11" max="11" width="51" style="10" customWidth="1"/>
    <col min="12" max="12" width="60.28515625" style="10" customWidth="1"/>
    <col min="13" max="13" width="60.28515625" style="153" customWidth="1"/>
    <col min="14" max="14" width="19.140625" style="148" customWidth="1"/>
    <col min="15" max="15" width="16" style="148" customWidth="1"/>
    <col min="16" max="16" width="16" style="109" customWidth="1"/>
    <col min="17" max="17" width="45.42578125" style="10" customWidth="1"/>
    <col min="18" max="16384" width="9.140625" style="93"/>
  </cols>
  <sheetData>
    <row r="1" spans="1:17" s="92" customFormat="1" x14ac:dyDescent="0.25">
      <c r="A1" s="64"/>
      <c r="B1" s="70" t="s">
        <v>265</v>
      </c>
      <c r="C1" s="64"/>
      <c r="D1" s="13"/>
      <c r="E1" s="13"/>
      <c r="F1" s="102"/>
      <c r="G1" s="102"/>
      <c r="H1" s="65"/>
      <c r="I1" s="65"/>
      <c r="J1" s="14"/>
      <c r="K1" s="14"/>
      <c r="L1" s="14"/>
      <c r="M1" s="152"/>
      <c r="N1" s="141"/>
      <c r="O1" s="141"/>
      <c r="P1" s="108"/>
      <c r="Q1" s="14"/>
    </row>
    <row r="2" spans="1:17" s="92" customFormat="1" x14ac:dyDescent="0.25">
      <c r="A2" s="15"/>
      <c r="B2" s="15"/>
      <c r="C2" s="11"/>
      <c r="D2" s="13"/>
      <c r="E2" s="13"/>
      <c r="F2" s="11"/>
      <c r="G2" s="102"/>
      <c r="H2" s="65"/>
      <c r="I2" s="12"/>
      <c r="J2" s="16"/>
      <c r="K2" s="14"/>
      <c r="L2" s="14"/>
      <c r="M2" s="152"/>
      <c r="N2" s="142"/>
      <c r="O2" s="141"/>
      <c r="P2" s="108"/>
      <c r="Q2" s="14"/>
    </row>
    <row r="3" spans="1:17" s="92" customFormat="1" x14ac:dyDescent="0.25">
      <c r="A3" s="12"/>
      <c r="B3" s="12"/>
      <c r="C3" s="11"/>
      <c r="D3" s="13"/>
      <c r="E3" s="13"/>
      <c r="F3" s="13"/>
      <c r="G3" s="102"/>
      <c r="H3" s="65"/>
      <c r="I3" s="65"/>
      <c r="J3" s="16"/>
      <c r="K3" s="14"/>
      <c r="L3" s="14"/>
      <c r="M3" s="152"/>
      <c r="N3" s="141"/>
      <c r="O3" s="141"/>
      <c r="P3" s="108"/>
      <c r="Q3" s="14"/>
    </row>
    <row r="4" spans="1:17" ht="42.75" x14ac:dyDescent="0.25">
      <c r="A4" s="69" t="s">
        <v>9</v>
      </c>
      <c r="B4" s="69" t="s">
        <v>8</v>
      </c>
      <c r="C4" s="209" t="s">
        <v>10</v>
      </c>
      <c r="D4" s="211"/>
      <c r="E4" s="211"/>
      <c r="F4" s="210"/>
      <c r="G4" s="69" t="s">
        <v>813</v>
      </c>
      <c r="H4" s="69" t="s">
        <v>11</v>
      </c>
      <c r="I4" s="69" t="s">
        <v>12</v>
      </c>
      <c r="J4" s="69" t="s">
        <v>13</v>
      </c>
      <c r="K4" s="69" t="s">
        <v>14</v>
      </c>
      <c r="L4" s="69" t="s">
        <v>952</v>
      </c>
      <c r="M4" s="69" t="s">
        <v>953</v>
      </c>
      <c r="N4" s="135" t="s">
        <v>481</v>
      </c>
      <c r="O4" s="135" t="s">
        <v>480</v>
      </c>
      <c r="P4" s="69" t="s">
        <v>1268</v>
      </c>
      <c r="Q4" s="69" t="s">
        <v>499</v>
      </c>
    </row>
    <row r="5" spans="1:17" x14ac:dyDescent="0.25">
      <c r="A5" s="18"/>
      <c r="B5" s="18"/>
      <c r="C5" s="18" t="s">
        <v>15</v>
      </c>
      <c r="D5" s="18" t="s">
        <v>16</v>
      </c>
      <c r="E5" s="110" t="s">
        <v>17</v>
      </c>
      <c r="F5" s="18" t="s">
        <v>18</v>
      </c>
      <c r="G5" s="18" t="s">
        <v>639</v>
      </c>
      <c r="H5" s="66"/>
      <c r="I5" s="66"/>
      <c r="J5" s="19"/>
      <c r="K5" s="20"/>
      <c r="L5" s="21"/>
      <c r="M5" s="20"/>
      <c r="N5" s="136"/>
      <c r="O5" s="136"/>
      <c r="P5" s="104"/>
      <c r="Q5" s="21"/>
    </row>
    <row r="6" spans="1:17" ht="57" x14ac:dyDescent="0.25">
      <c r="A6" s="23" t="s">
        <v>20</v>
      </c>
      <c r="B6" s="22" t="s">
        <v>19</v>
      </c>
      <c r="C6" s="24" t="s">
        <v>21</v>
      </c>
      <c r="D6" s="24"/>
      <c r="E6" s="24"/>
      <c r="F6" s="24"/>
      <c r="G6" s="101" t="s">
        <v>641</v>
      </c>
      <c r="H6" s="28" t="str">
        <f>IF(VLOOKUP($A6,'B2B - Flux 2 - UBL'!$A6:$P701,9,FALSE)=0,"",VLOOKUP($A6,'B2B - Flux 2 - UBL'!$A6:$P701,9,FALSE))</f>
        <v>IDENTIFIANT</v>
      </c>
      <c r="I6" s="28">
        <f>IF(VLOOKUP($A6,'B2B - Flux 2 - UBL'!$A6:$P701,10,FALSE)=0,"",VLOOKUP($A6,'B2B - Flux 2 - UBL'!$A6:$P701,10,FALSE))</f>
        <v>20</v>
      </c>
      <c r="J6" s="28" t="str">
        <f>IF(VLOOKUP($A6,'B2B - Flux 2 - UBL'!$A6:$P701,11,FALSE)=0,"",VLOOKUP($A6,'B2B - Flux 2 - UBL'!$A6:$P701,11,FALSE))</f>
        <v/>
      </c>
      <c r="K6" s="28" t="str">
        <f>IF(VLOOKUP($A6,'B2B - Flux 2 - UBL'!$A6:$P701,12,FALSE)=0,"",VLOOKUP($A6,'B2B - Flux 2 - UBL'!$A6:$P701,12,FALSE))</f>
        <v/>
      </c>
      <c r="L6" s="53" t="str">
        <f>IF(VLOOKUP($A6,'B2B - Flux 2 - UBL'!$A6:$P701,13,FALSE)=0,"",VLOOKUP($A6,'B2B - Flux 2 - UBL'!$A6:$P701,13,FALSE))</f>
        <v>Identification unique de la Facture.</v>
      </c>
      <c r="M6" s="101" t="str">
        <f>IF(VLOOKUP($A6,'B2B - Flux 2 - UBL'!$A6:$P701,14,FALSE)=0,"",VLOOKUP($A6,'B2B - Flux 2 - UBL'!$A6:$P701,14,FALSE))</f>
        <v>Numéro séquentiel requis à l'Article 226(2) de la Directive 2006/112/CE [2], pour identifier la Facture de façon unique. Il peut être basé sur une ou plusieurs séries, qui peuvent comporter des caractères alphanumériques.</v>
      </c>
      <c r="N6" s="143" t="str">
        <f>IF(VLOOKUP($A6,'B2B - Flux 2 - UBL'!$A6:$R701,15,FALSE)=0,"",VLOOKUP($A6,'B2B - Flux 2 - UBL'!$A6:$R701,15,FALSE))</f>
        <v>G1.05
G1.06
G1.42</v>
      </c>
      <c r="O6" s="143" t="str">
        <f>IF(VLOOKUP($A6,'B2B - Flux 2 - UBL'!$A6:$R701,16,FALSE)=0,"",VLOOKUP($A6,'B2B - Flux 2 - UBL'!$A6:$R701,16,FALSE))</f>
        <v/>
      </c>
      <c r="P6" s="143" t="str">
        <f>IF(VLOOKUP($A6,'B2B - Flux 2 - UBL'!$A6:$R701,17,FALSE)=0,"",VLOOKUP($A6,'B2B - Flux 2 - UBL'!$A6:$R701,17,FALSE))</f>
        <v>BR-2</v>
      </c>
      <c r="Q6" s="27" t="str">
        <f>IF(VLOOKUP($A6,'B2B - Flux 2 - UBL'!$A6:$R701,18,FALSE)=0,"",VLOOKUP($A6,'B2B - Flux 2 - UBL'!$A6:$R701,18,FALSE))</f>
        <v/>
      </c>
    </row>
    <row r="7" spans="1:17" ht="42.75" x14ac:dyDescent="0.25">
      <c r="A7" s="23" t="s">
        <v>24</v>
      </c>
      <c r="B7" s="22" t="s">
        <v>19</v>
      </c>
      <c r="C7" s="24" t="s">
        <v>25</v>
      </c>
      <c r="D7" s="24"/>
      <c r="E7" s="24"/>
      <c r="F7" s="24"/>
      <c r="G7" s="101" t="s">
        <v>643</v>
      </c>
      <c r="H7" s="28" t="str">
        <f>IF(VLOOKUP($A7,'B2B - Flux 2 - UBL'!$A7:$P702,9,FALSE)=0,"",VLOOKUP($A7,'B2B - Flux 2 - UBL'!$A7:$P702,9,FALSE))</f>
        <v>DATE</v>
      </c>
      <c r="I7" s="28" t="str">
        <f>IF(VLOOKUP($A7,'B2B - Flux 2 - UBL'!$A7:$P702,10,FALSE)=0,"",VLOOKUP($A7,'B2B - Flux 2 - UBL'!$A7:$P702,10,FALSE))</f>
        <v>ISO</v>
      </c>
      <c r="J7" s="28" t="str">
        <f ca="1">IF(RIGHT(CELL("nomfichier",A1),LEN(CELL("nomfichier",A1))-FIND("]",CELL("nomfichier",A1)))="B2B - Flux 1&amp;2 - UBL","AAAA-MM-JJ","AAAAMMJJ")</f>
        <v>AAAAMMJJ</v>
      </c>
      <c r="K7" s="55" t="str">
        <f>IF(VLOOKUP($A7,'B2B - Flux 2 - UBL'!$A7:$P702,12,FALSE)=0,"",VLOOKUP($A7,'B2B - Flux 2 - UBL'!$A7:$P702,12,FALSE))</f>
        <v/>
      </c>
      <c r="L7" s="27" t="str">
        <f>IF(VLOOKUP($A7,'B2B - Flux 2 - UBL'!$A7:$P702,13,FALSE)=0,"",VLOOKUP($A7,'B2B - Flux 2 - UBL'!$A7:$P702,13,FALSE))</f>
        <v>Date à laquelle la Facture a été émise.</v>
      </c>
      <c r="M7" s="101" t="str">
        <f>IF(VLOOKUP($A7,'B2B - Flux 2 - UBL'!$A7:$P702,14,FALSE)=0,"",VLOOKUP($A7,'B2B - Flux 2 - UBL'!$A7:$P702,14,FALSE))</f>
        <v/>
      </c>
      <c r="N7" s="143" t="str">
        <f>IF(VLOOKUP($A7,'B2B - Flux 2 - UBL'!$A7:$R702,15,FALSE)=0,"",VLOOKUP($A7,'B2B - Flux 2 - UBL'!$A7:$R702,15,FALSE))</f>
        <v>G1.07
G1.09
G1.36</v>
      </c>
      <c r="O7" s="143" t="str">
        <f>IF(VLOOKUP($A7,'B2B - Flux 2 - UBL'!$A7:$R702,16,FALSE)=0,"",VLOOKUP($A7,'B2B - Flux 2 - UBL'!$A7:$R702,16,FALSE))</f>
        <v/>
      </c>
      <c r="P7" s="22" t="str">
        <f>IF(VLOOKUP($A7,'B2B - Flux 2 - UBL'!$A7:$R702,17,FALSE)=0,"",VLOOKUP($A7,'B2B - Flux 2 - UBL'!$A7:$R702,17,FALSE))</f>
        <v>BR-3</v>
      </c>
      <c r="Q7" s="27" t="str">
        <f>IF(VLOOKUP($A7,'B2B - Flux 2 - UBL'!$A7:$R702,18,FALSE)=0,"",VLOOKUP($A7,'B2B - Flux 2 - UBL'!$A7:$R702,18,FALSE))</f>
        <v/>
      </c>
    </row>
    <row r="8" spans="1:17" ht="71.25" x14ac:dyDescent="0.25">
      <c r="A8" s="23" t="s">
        <v>29</v>
      </c>
      <c r="B8" s="22" t="s">
        <v>19</v>
      </c>
      <c r="C8" s="24" t="s">
        <v>30</v>
      </c>
      <c r="D8" s="24"/>
      <c r="E8" s="24"/>
      <c r="F8" s="24"/>
      <c r="G8" s="101" t="s">
        <v>644</v>
      </c>
      <c r="H8" s="28" t="str">
        <f>IF(VLOOKUP($A8,'B2B - Flux 2 - UBL'!$A8:$P703,9,FALSE)=0,"",VLOOKUP($A8,'B2B - Flux 2 - UBL'!$A8:$P703,9,FALSE))</f>
        <v>CODE</v>
      </c>
      <c r="I8" s="28">
        <f>IF(VLOOKUP($A8,'B2B - Flux 2 - UBL'!$A8:$P703,10,FALSE)=0,"",VLOOKUP($A8,'B2B - Flux 2 - UBL'!$A8:$P703,10,FALSE))</f>
        <v>3</v>
      </c>
      <c r="J8" s="28" t="str">
        <f>IF(VLOOKUP($A8,'B2B - Flux 2 - UBL'!$A8:$P703,11,FALSE)=0,"",VLOOKUP($A8,'B2B - Flux 2 - UBL'!$A8:$P703,11,FALSE))</f>
        <v>UNTDID 1001</v>
      </c>
      <c r="K8" s="55" t="str">
        <f>IF(VLOOKUP($A8,'B2B - Flux 2 - UBL'!$A8:$P703,12,FALSE)=0,"",VLOOKUP($A8,'B2B - Flux 2 - UBL'!$A8:$P703,12,FALSE))</f>
        <v/>
      </c>
      <c r="L8" s="27" t="str">
        <f>IF(VLOOKUP($A8,'B2B - Flux 2 - UBL'!$A8:$P703,13,FALSE)=0,"",VLOOKUP($A8,'B2B - Flux 2 - UBL'!$A8:$P703,13,FALSE))</f>
        <v>Code spécifiant le type fonctionnel de la Facture.</v>
      </c>
      <c r="M8" s="101" t="str">
        <f>IF(VLOOKUP($A8,'B2B - Flux 2 - UBL'!$A8:$P703,14,FALSE)=0,"",VLOOKUP($A8,'B2B - Flux 2 - UBL'!$A8:$P703,14,FALSE))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43" t="str">
        <f>IF(VLOOKUP($A8,'B2B - Flux 2 - UBL'!$A8:$R703,15,FALSE)=0,"",VLOOKUP($A8,'B2B - Flux 2 - UBL'!$A8:$R703,15,FALSE))</f>
        <v>G1.01</v>
      </c>
      <c r="O8" s="143" t="str">
        <f>IF(VLOOKUP($A8,'B2B - Flux 2 - UBL'!$A8:$R703,16,FALSE)=0,"",VLOOKUP($A8,'B2B - Flux 2 - UBL'!$A8:$R703,16,FALSE))</f>
        <v/>
      </c>
      <c r="P8" s="22" t="str">
        <f>IF(VLOOKUP($A8,'B2B - Flux 2 - UBL'!$A8:$R703,17,FALSE)=0,"",VLOOKUP($A8,'B2B - Flux 2 - UBL'!$A8:$R703,17,FALSE))</f>
        <v>BR-4</v>
      </c>
      <c r="Q8" s="27" t="str">
        <f>IF(VLOOKUP($A8,'B2B - Flux 2 - UBL'!$A8:$R703,18,FALSE)=0,"",VLOOKUP($A8,'B2B - Flux 2 - UBL'!$A8:$R703,18,FALSE))</f>
        <v/>
      </c>
    </row>
    <row r="9" spans="1:17" ht="114" x14ac:dyDescent="0.25">
      <c r="A9" s="23" t="s">
        <v>33</v>
      </c>
      <c r="B9" s="22" t="s">
        <v>19</v>
      </c>
      <c r="C9" s="24" t="s">
        <v>34</v>
      </c>
      <c r="D9" s="24"/>
      <c r="E9" s="24"/>
      <c r="F9" s="24"/>
      <c r="G9" s="101" t="s">
        <v>645</v>
      </c>
      <c r="H9" s="28" t="str">
        <f>IF(VLOOKUP($A9,'B2B - Flux 2 - UBL'!$A9:$P704,9,FALSE)=0,"",VLOOKUP($A9,'B2B - Flux 2 - UBL'!$A9:$P704,9,FALSE))</f>
        <v>CODE</v>
      </c>
      <c r="I9" s="28">
        <f>IF(VLOOKUP($A9,'B2B - Flux 2 - UBL'!$A9:$P704,10,FALSE)=0,"",VLOOKUP($A9,'B2B - Flux 2 - UBL'!$A9:$P704,10,FALSE))</f>
        <v>3</v>
      </c>
      <c r="J9" s="28" t="str">
        <f>IF(VLOOKUP($A9,'B2B - Flux 2 - UBL'!$A9:$P704,11,FALSE)=0,"",VLOOKUP($A9,'B2B - Flux 2 - UBL'!$A9:$P704,11,FALSE))</f>
        <v>ISO 4217</v>
      </c>
      <c r="K9" s="29" t="str">
        <f>IF(VLOOKUP($A9,'B2B - Flux 2 - UBL'!$A9:$P704,12,FALSE)=0,"",VLOOKUP($A9,'B2B - Flux 2 - UBL'!$A9:$P704,12,FALSE))</f>
        <v/>
      </c>
      <c r="L9" s="27" t="str">
        <f>IF(VLOOKUP($A9,'B2B - Flux 2 - UBL'!$A9:$P704,13,FALSE)=0,"",VLOOKUP($A9,'B2B - Flux 2 - UBL'!$A9:$P704,13,FALSE))</f>
        <v>Devise dans laquelle tous les montants de la Facture sont exprimés, à l'exception du montant total de la TVA dans la devise de comptabilisation.</v>
      </c>
      <c r="M9" s="101" t="str">
        <f>IF(VLOOKUP($A9,'B2B - Flux 2 - UBL'!$A9:$P704,14,FALSE)=0,"",VLOOKUP($A9,'B2B - Flux 2 - UBL'!$A9:$P704,14,FALSE))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43" t="str">
        <f>IF(VLOOKUP($A9,'B2B - Flux 2 - UBL'!$A9:$R704,15,FALSE)=0,"",VLOOKUP($A9,'B2B - Flux 2 - UBL'!$A9:$R704,15,FALSE))</f>
        <v>G1.10</v>
      </c>
      <c r="O9" s="143" t="str">
        <f>IF(VLOOKUP($A9,'B2B - Flux 2 - UBL'!$A9:$R704,16,FALSE)=0,"",VLOOKUP($A9,'B2B - Flux 2 - UBL'!$A9:$R704,16,FALSE))</f>
        <v/>
      </c>
      <c r="P9" s="22" t="str">
        <f>IF(VLOOKUP($A9,'B2B - Flux 2 - UBL'!$A9:$R704,17,FALSE)=0,"",VLOOKUP($A9,'B2B - Flux 2 - UBL'!$A9:$R704,17,FALSE))</f>
        <v>BR-5</v>
      </c>
      <c r="Q9" s="27" t="str">
        <f>IF(VLOOKUP($A9,'B2B - Flux 2 - UBL'!$A9:$R704,18,FALSE)=0,"",VLOOKUP($A9,'B2B - Flux 2 - UBL'!$A9:$R704,18,FALSE))</f>
        <v/>
      </c>
    </row>
    <row r="10" spans="1:17" ht="142.5" x14ac:dyDescent="0.25">
      <c r="A10" s="23" t="s">
        <v>270</v>
      </c>
      <c r="B10" s="22" t="s">
        <v>36</v>
      </c>
      <c r="C10" s="24" t="s">
        <v>271</v>
      </c>
      <c r="D10" s="24"/>
      <c r="E10" s="24"/>
      <c r="F10" s="24"/>
      <c r="G10" s="101" t="s">
        <v>646</v>
      </c>
      <c r="H10" s="28" t="str">
        <f>IF(VLOOKUP($A10,'B2B - Flux 2 - UBL'!$A10:$P705,9,FALSE)=0,"",VLOOKUP($A10,'B2B - Flux 2 - UBL'!$A10:$P705,9,FALSE))</f>
        <v>CODE</v>
      </c>
      <c r="I10" s="28">
        <f>IF(VLOOKUP($A10,'B2B - Flux 2 - UBL'!$A10:$P705,10,FALSE)=0,"",VLOOKUP($A10,'B2B - Flux 2 - UBL'!$A10:$P705,10,FALSE))</f>
        <v>3</v>
      </c>
      <c r="J10" s="28" t="str">
        <f>IF(VLOOKUP($A10,'B2B - Flux 2 - UBL'!$A10:$P705,11,FALSE)=0,"",VLOOKUP($A10,'B2B - Flux 2 - UBL'!$A10:$P705,11,FALSE))</f>
        <v>ISO 4217</v>
      </c>
      <c r="K10" s="29" t="str">
        <f>IF(VLOOKUP($A10,'B2B - Flux 2 - UBL'!$A10:$P705,12,FALSE)=0,"",VLOOKUP($A10,'B2B - Flux 2 - UBL'!$A10:$P705,12,FALSE))</f>
        <v/>
      </c>
      <c r="L10" s="27" t="str">
        <f>IF(VLOOKUP($A10,'B2B - Flux 2 - UBL'!$A10:$P705,13,FALSE)=0,"",VLOOKUP($A10,'B2B - Flux 2 - UBL'!$A10:$P705,13,FALSE))</f>
        <v>Devise utilisée pour la comptabilisation et la déclaration de la TVA, acceptée ou exigée dans le pays du Vendeur.</v>
      </c>
      <c r="M10" s="101" t="str">
        <f>IF(VLOOKUP($A10,'B2B - Flux 2 - UBL'!$A10:$P705,14,FALSE)=0,"",VLOOKUP($A10,'B2B - Flux 2 - UBL'!$A10:$P705,14,FALSE))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43" t="str">
        <f>IF(VLOOKUP($A10,'B2B - Flux 2 - UBL'!$A10:$R705,15,FALSE)=0,"",VLOOKUP($A10,'B2B - Flux 2 - UBL'!$A10:$R705,15,FALSE))</f>
        <v>G1.10
G6.08</v>
      </c>
      <c r="O10" s="143" t="str">
        <f>IF(VLOOKUP($A10,'B2B - Flux 2 - UBL'!$A10:$R705,16,FALSE)=0,"",VLOOKUP($A10,'B2B - Flux 2 - UBL'!$A10:$R705,16,FALSE))</f>
        <v/>
      </c>
      <c r="P10" s="22" t="str">
        <f>IF(VLOOKUP($A10,'B2B - Flux 2 - UBL'!$A10:$R705,17,FALSE)=0,"",VLOOKUP($A10,'B2B - Flux 2 - UBL'!$A10:$R705,17,FALSE))</f>
        <v/>
      </c>
      <c r="Q10" s="27" t="str">
        <f>IF(VLOOKUP($A10,'B2B - Flux 2 - UBL'!$A10:$R705,18,FALSE)=0,"",VLOOKUP($A10,'B2B - Flux 2 - UBL'!$A10:$R705,18,FALSE))</f>
        <v/>
      </c>
    </row>
    <row r="11" spans="1:17" ht="99.75" x14ac:dyDescent="0.25">
      <c r="A11" s="23" t="s">
        <v>273</v>
      </c>
      <c r="B11" s="22" t="s">
        <v>36</v>
      </c>
      <c r="C11" s="24" t="s">
        <v>274</v>
      </c>
      <c r="D11" s="24"/>
      <c r="E11" s="24"/>
      <c r="F11" s="24"/>
      <c r="G11" s="101" t="s">
        <v>647</v>
      </c>
      <c r="H11" s="28" t="str">
        <f>IF(VLOOKUP($A11,'B2B - Flux 2 - UBL'!$A11:$P706,9,FALSE)=0,"",VLOOKUP($A11,'B2B - Flux 2 - UBL'!$A11:$P706,9,FALSE))</f>
        <v>DATE</v>
      </c>
      <c r="I11" s="28" t="str">
        <f>IF(VLOOKUP($A11,'B2B - Flux 2 - UBL'!$A11:$P706,10,FALSE)=0,"",VLOOKUP($A11,'B2B - Flux 2 - UBL'!$A11:$P706,10,FALSE))</f>
        <v>ISO</v>
      </c>
      <c r="J11" s="28" t="str">
        <f ca="1">IF(RIGHT(CELL("nomfichier",A5),LEN(CELL("nomfichier",A5))-FIND("]",CELL("nomfichier",A5)))="B2B - Flux 1&amp;2 - UBL","AAAA-MM-JJ","AAAAMMJJ")</f>
        <v>AAAAMMJJ</v>
      </c>
      <c r="K11" s="29" t="str">
        <f>IF(VLOOKUP($A11,'B2B - Flux 2 - UBL'!$A11:$P706,12,FALSE)=0,"",VLOOKUP($A11,'B2B - Flux 2 - UBL'!$A11:$P706,12,FALSE))</f>
        <v>Cette donnée n'est pas utilisée en général en France. C'est BT-8 qui indique le régime qui est normalement utilisée.</v>
      </c>
      <c r="L11" s="27" t="str">
        <f>IF(VLOOKUP($A11,'B2B - Flux 2 - UBL'!$A11:$P706,13,FALSE)=0,"",VLOOKUP($A11,'B2B - Flux 2 - UBL'!$A11:$P706,13,FALSE))</f>
        <v>Date à laquelle la TVA devient imputable pour le Vendeur et pour l'Acheteur dans la mesure où cette date peut être déterminée et diffère de la date d'émission de la facture, conformément à la directive TVA.</v>
      </c>
      <c r="M11" s="101" t="str">
        <f>IF(VLOOKUP($A11,'B2B - Flux 2 - UBL'!$A11:$P706,14,FALSE)=0,"",VLOOKUP($A11,'B2B - Flux 2 - UBL'!$A11:$P706,14,FALSE))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143" t="str">
        <f>IF(VLOOKUP($A11,'B2B - Flux 2 - UBL'!$A11:$R706,15,FALSE)=0,"",VLOOKUP($A11,'B2B - Flux 2 - UBL'!$A11:$R706,15,FALSE))</f>
        <v>G1.09
G1.36</v>
      </c>
      <c r="O11" s="143" t="str">
        <f>IF(VLOOKUP($A11,'B2B - Flux 2 - UBL'!$A11:$R706,16,FALSE)=0,"",VLOOKUP($A11,'B2B - Flux 2 - UBL'!$A11:$R706,16,FALSE))</f>
        <v/>
      </c>
      <c r="P11" s="22" t="str">
        <f>IF(VLOOKUP($A11,'B2B - Flux 2 - UBL'!$A11:$R706,17,FALSE)=0,"",VLOOKUP($A11,'B2B - Flux 2 - UBL'!$A11:$R706,17,FALSE))</f>
        <v>BR-CO-3</v>
      </c>
      <c r="Q11" s="27" t="str">
        <f>IF(VLOOKUP($A11,'B2B - Flux 2 - UBL'!$A11:$R706,18,FALSE)=0,"",VLOOKUP($A11,'B2B - Flux 2 - UBL'!$A11:$R706,18,FALSE))</f>
        <v/>
      </c>
    </row>
    <row r="12" spans="1:17" ht="142.5" x14ac:dyDescent="0.25">
      <c r="A12" s="23" t="s">
        <v>37</v>
      </c>
      <c r="B12" s="22" t="s">
        <v>36</v>
      </c>
      <c r="C12" s="24" t="s">
        <v>38</v>
      </c>
      <c r="D12" s="24"/>
      <c r="E12" s="24"/>
      <c r="F12" s="24"/>
      <c r="G12" s="101" t="s">
        <v>648</v>
      </c>
      <c r="H12" s="28" t="str">
        <f>IF(VLOOKUP($A12,'B2B - Flux 2 - UBL'!$A12:$P707,9,FALSE)=0,"",VLOOKUP($A12,'B2B - Flux 2 - UBL'!$A12:$P707,9,FALSE))</f>
        <v>CODE</v>
      </c>
      <c r="I12" s="28">
        <f>IF(VLOOKUP($A12,'B2B - Flux 2 - UBL'!$A12:$P707,10,FALSE)=0,"",VLOOKUP($A12,'B2B - Flux 2 - UBL'!$A12:$P707,10,FALSE))</f>
        <v>2</v>
      </c>
      <c r="J12" s="28" t="s">
        <v>1256</v>
      </c>
      <c r="K12" s="55" t="str">
        <f>IF(VLOOKUP($A12,'B2B - Flux 2 - UBL'!$A12:$P707,12,FALSE)=0,"",VLOOKUP($A12,'B2B - Flux 2 - UBL'!$A12:$P707,12,FALSE))</f>
        <v/>
      </c>
      <c r="L12" s="27" t="str">
        <f>IF(VLOOKUP($A12,'B2B - Flux 2 - UBL'!$A12:$P707,13,FALSE)=0,"",VLOOKUP($A12,'B2B - Flux 2 - UBL'!$A12:$P707,13,FALSE))</f>
        <v>Code spécifiant la date à laquelle la TVA devient imputable pour le Vendeur et pour l'Acheteur</v>
      </c>
      <c r="M12" s="101" t="str">
        <f>IF(VLOOKUP($A12,'B2B - Flux 2 - UBL'!$A12:$P707,14,FALSE)=0,"",VLOOKUP($A12,'B2B - Flux 2 - UBL'!$A12:$P707,14,FALSE))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143" t="str">
        <f>IF(VLOOKUP($A12,'B2B - Flux 2 - UBL'!$A12:$R707,15,FALSE)=0,"",VLOOKUP($A12,'B2B - Flux 2 - UBL'!$A12:$R707,15,FALSE))</f>
        <v>G1.43
G6.08</v>
      </c>
      <c r="O12" s="143" t="str">
        <f>IF(VLOOKUP($A12,'B2B - Flux 2 - UBL'!$A12:$R707,16,FALSE)=0,"",VLOOKUP($A12,'B2B - Flux 2 - UBL'!$A12:$R707,16,FALSE))</f>
        <v/>
      </c>
      <c r="P12" s="22" t="str">
        <f>IF(VLOOKUP($A12,'B2B - Flux 2 - UBL'!$A12:$R707,17,FALSE)=0,"",VLOOKUP($A12,'B2B - Flux 2 - UBL'!$A12:$R707,17,FALSE))</f>
        <v>BR-CO-3</v>
      </c>
      <c r="Q12" s="27" t="str">
        <f>IF(VLOOKUP($A12,'B2B - Flux 2 - UBL'!$A12:$R707,18,FALSE)=0,"",VLOOKUP($A12,'B2B - Flux 2 - UBL'!$A12:$R707,18,FALSE))</f>
        <v/>
      </c>
    </row>
    <row r="13" spans="1:17" ht="92.25" customHeight="1" x14ac:dyDescent="0.25">
      <c r="A13" s="23" t="s">
        <v>39</v>
      </c>
      <c r="B13" s="22" t="s">
        <v>36</v>
      </c>
      <c r="C13" s="24" t="s">
        <v>40</v>
      </c>
      <c r="D13" s="24"/>
      <c r="E13" s="24"/>
      <c r="F13" s="24"/>
      <c r="G13" s="101" t="s">
        <v>649</v>
      </c>
      <c r="H13" s="28" t="str">
        <f>IF(VLOOKUP($A13,'B2B - Flux 2 - UBL'!$A13:$P708,9,FALSE)=0,"",VLOOKUP($A13,'B2B - Flux 2 - UBL'!$A13:$P708,9,FALSE))</f>
        <v>DATE</v>
      </c>
      <c r="I13" s="28" t="str">
        <f>IF(VLOOKUP($A13,'B2B - Flux 2 - UBL'!$A13:$P708,10,FALSE)=0,"",VLOOKUP($A13,'B2B - Flux 2 - UBL'!$A13:$P708,10,FALSE))</f>
        <v>ISO</v>
      </c>
      <c r="J13" s="28" t="str">
        <f ca="1">IF(RIGHT(CELL("nomfichier",A7),LEN(CELL("nomfichier",A7))-FIND("]",CELL("nomfichier",A7)))="B2B - Flux 1&amp;2 - UBL","AAAA-MM-JJ","AAAAMMJJ")</f>
        <v>AAAAMMJJ</v>
      </c>
      <c r="K13" s="55" t="str">
        <f>IF(VLOOKUP($A13,'B2B - Flux 2 - UBL'!$A13:$P708,12,FALSE)=0,"",VLOOKUP($A13,'B2B - Flux 2 - UBL'!$A13:$P708,12,FALSE))</f>
        <v/>
      </c>
      <c r="L13" s="27" t="str">
        <f>IF(VLOOKUP($A13,'B2B - Flux 2 - UBL'!$A13:$P708,13,FALSE)=0,"",VLOOKUP($A13,'B2B - Flux 2 - UBL'!$A13:$P708,13,FALSE))</f>
        <v>Date à laquelle le paiement est dû.</v>
      </c>
      <c r="M13" s="101" t="str">
        <f>IF(VLOOKUP($A13,'B2B - Flux 2 - UBL'!$A13:$P708,14,FALSE)=0,"",VLOOKUP($A13,'B2B - Flux 2 - UBL'!$A13:$P708,14,FALSE))</f>
        <v>La date d'échéance correspond à la date à laquelle le paiement net est dû. Pour les paiements partiels, il s'agit de la première date d'échéance nette. La description correspondant à des conditions de paiement plus complexes est indiquée dans le BT-20.</v>
      </c>
      <c r="N13" s="143" t="str">
        <f>IF(VLOOKUP($A13,'B2B - Flux 2 - UBL'!$A13:$R708,15,FALSE)=0,"",VLOOKUP($A13,'B2B - Flux 2 - UBL'!$A13:$R708,15,FALSE))</f>
        <v>G1.09
G1.36
P1.12</v>
      </c>
      <c r="O13" s="143" t="str">
        <f>IF(VLOOKUP($A13,'B2B - Flux 2 - UBL'!$A13:$R708,16,FALSE)=0,"",VLOOKUP($A13,'B2B - Flux 2 - UBL'!$A13:$R708,16,FALSE))</f>
        <v/>
      </c>
      <c r="P13" s="22" t="str">
        <f>IF(VLOOKUP($A13,'B2B - Flux 2 - UBL'!$A13:$R708,17,FALSE)=0,"",VLOOKUP($A13,'B2B - Flux 2 - UBL'!$A13:$R708,17,FALSE))</f>
        <v>BR-CO-25</v>
      </c>
      <c r="Q13" s="27" t="str">
        <f>IF(VLOOKUP($A13,'B2B - Flux 2 - UBL'!$A13:$R708,18,FALSE)=0,"",VLOOKUP($A13,'B2B - Flux 2 - UBL'!$A13:$R708,18,FALSE))</f>
        <v/>
      </c>
    </row>
    <row r="14" spans="1:17" ht="42.75" x14ac:dyDescent="0.25">
      <c r="A14" s="23" t="s">
        <v>43</v>
      </c>
      <c r="B14" s="22" t="s">
        <v>36</v>
      </c>
      <c r="C14" s="24" t="s">
        <v>933</v>
      </c>
      <c r="D14" s="24"/>
      <c r="E14" s="24"/>
      <c r="F14" s="24"/>
      <c r="G14" s="101" t="s">
        <v>650</v>
      </c>
      <c r="H14" s="28" t="str">
        <f>IF(VLOOKUP($A14,'B2B - Flux 2 - UBL'!$A14:$P709,9,FALSE)=0,"",VLOOKUP($A14,'B2B - Flux 2 - UBL'!$A14:$P709,9,FALSE))</f>
        <v>TEXTE</v>
      </c>
      <c r="I14" s="28">
        <f>IF(VLOOKUP($A14,'B2B - Flux 2 - UBL'!$A14:$P709,10,FALSE)=0,"",VLOOKUP($A14,'B2B - Flux 2 - UBL'!$A14:$P709,10,FALSE))</f>
        <v>100</v>
      </c>
      <c r="J14" s="28" t="str">
        <f>IF(VLOOKUP($A14,'B2B - Flux 2 - UBL'!$A14:$P709,11,FALSE)=0,"",VLOOKUP($A14,'B2B - Flux 2 - UBL'!$A14:$P709,11,FALSE))</f>
        <v/>
      </c>
      <c r="K14" s="55" t="str">
        <f>IF(VLOOKUP($A14,'B2B - Flux 2 - UBL'!$A14:$P709,12,FALSE)=0,"",VLOOKUP($A14,'B2B - Flux 2 - UBL'!$A14:$P709,12,FALSE))</f>
        <v/>
      </c>
      <c r="L14" s="27" t="str">
        <f>IF(VLOOKUP($A14,'B2B - Flux 2 - UBL'!$A14:$P709,13,FALSE)=0,"",VLOOKUP($A14,'B2B - Flux 2 - UBL'!$A14:$P709,13,FALSE))</f>
        <v>Identifiant attribué par l'Acheteur et destiné au routage de la facture en interne.</v>
      </c>
      <c r="M14" s="101" t="str">
        <f>IF(VLOOKUP($A14,'B2B - Flux 2 - UBL'!$A14:$P709,14,FALSE)=0,"",VLOOKUP($A14,'B2B - Flux 2 - UBL'!$A14:$P709,14,FALSE))</f>
        <v>L'identifiant est défini par l'Acheteur (par exemple, ID de contact, service, ID de bureau, code de projet) mais est indiqué par le Vendeur dans la Facture.</v>
      </c>
      <c r="N14" s="143" t="str">
        <f>IF(VLOOKUP($A14,'B2B - Flux 2 - UBL'!$A14:$R709,15,FALSE)=0,"",VLOOKUP($A14,'B2B - Flux 2 - UBL'!$A14:$R709,15,FALSE))</f>
        <v>G2.19
G2.29</v>
      </c>
      <c r="O14" s="143" t="str">
        <f>IF(VLOOKUP($A14,'B2B - Flux 2 - UBL'!$A14:$R709,16,FALSE)=0,"",VLOOKUP($A14,'B2B - Flux 2 - UBL'!$A14:$R709,16,FALSE))</f>
        <v/>
      </c>
      <c r="P14" s="22" t="str">
        <f>IF(VLOOKUP($A14,'B2B - Flux 2 - UBL'!$A14:$R709,17,FALSE)=0,"",VLOOKUP($A14,'B2B - Flux 2 - UBL'!$A14:$R709,17,FALSE))</f>
        <v/>
      </c>
      <c r="Q14" s="27" t="str">
        <f>IF(VLOOKUP($A14,'B2B - Flux 2 - UBL'!$A14:$R709,18,FALSE)=0,"",VLOOKUP($A14,'B2B - Flux 2 - UBL'!$A14:$R709,18,FALSE))</f>
        <v/>
      </c>
    </row>
    <row r="15" spans="1:17" ht="28.5" x14ac:dyDescent="0.25">
      <c r="A15" s="23" t="s">
        <v>275</v>
      </c>
      <c r="B15" s="22" t="s">
        <v>36</v>
      </c>
      <c r="C15" s="24" t="s">
        <v>277</v>
      </c>
      <c r="D15" s="24"/>
      <c r="E15" s="24"/>
      <c r="F15" s="24"/>
      <c r="G15" s="101" t="s">
        <v>651</v>
      </c>
      <c r="H15" s="28" t="str">
        <f>IF(VLOOKUP($A15,'B2B - Flux 2 - UBL'!$A15:$P710,9,FALSE)=0,"",VLOOKUP($A15,'B2B - Flux 2 - UBL'!$A15:$P710,9,FALSE))</f>
        <v>REFERENCE DE DOCUMENT</v>
      </c>
      <c r="I15" s="28">
        <f>IF(VLOOKUP($A15,'B2B - Flux 2 - UBL'!$A15:$P710,10,FALSE)=0,"",VLOOKUP($A15,'B2B - Flux 2 - UBL'!$A15:$P710,10,FALSE))</f>
        <v>50</v>
      </c>
      <c r="J15" s="28" t="str">
        <f>IF(VLOOKUP($A15,'B2B - Flux 2 - UBL'!$A15:$P710,11,FALSE)=0,"",VLOOKUP($A15,'B2B - Flux 2 - UBL'!$A15:$P710,11,FALSE))</f>
        <v/>
      </c>
      <c r="K15" s="55" t="str">
        <f>IF(VLOOKUP($A15,'B2B - Flux 2 - UBL'!$A15:$P710,12,FALSE)=0,"",VLOOKUP($A15,'B2B - Flux 2 - UBL'!$A15:$P710,12,FALSE))</f>
        <v/>
      </c>
      <c r="L15" s="27" t="str">
        <f>IF(VLOOKUP($A15,'B2B - Flux 2 - UBL'!$A15:$P710,13,FALSE)=0,"",VLOOKUP($A15,'B2B - Flux 2 - UBL'!$A15:$P710,13,FALSE))</f>
        <v>Identification du projet auquel la facture fait référence</v>
      </c>
      <c r="M15" s="101" t="str">
        <f>IF(VLOOKUP($A15,'B2B - Flux 2 - UBL'!$A15:$P710,14,FALSE)=0,"",VLOOKUP($A15,'B2B - Flux 2 - UBL'!$A15:$P710,14,FALSE))</f>
        <v/>
      </c>
      <c r="N15" s="143" t="str">
        <f>IF(VLOOKUP($A15,'B2B - Flux 2 - UBL'!$A15:$R710,15,FALSE)=0,"",VLOOKUP($A15,'B2B - Flux 2 - UBL'!$A15:$R710,15,FALSE))</f>
        <v/>
      </c>
      <c r="O15" s="143" t="str">
        <f>IF(VLOOKUP($A15,'B2B - Flux 2 - UBL'!$A15:$R710,16,FALSE)=0,"",VLOOKUP($A15,'B2B - Flux 2 - UBL'!$A15:$R710,16,FALSE))</f>
        <v/>
      </c>
      <c r="P15" s="22" t="str">
        <f>IF(VLOOKUP($A15,'B2B - Flux 2 - UBL'!$A15:$R710,17,FALSE)=0,"",VLOOKUP($A15,'B2B - Flux 2 - UBL'!$A15:$R710,17,FALSE))</f>
        <v/>
      </c>
      <c r="Q15" s="27" t="str">
        <f>IF(VLOOKUP($A15,'B2B - Flux 2 - UBL'!$A15:$R710,18,FALSE)=0,"",VLOOKUP($A15,'B2B - Flux 2 - UBL'!$A15:$R710,18,FALSE))</f>
        <v/>
      </c>
    </row>
    <row r="16" spans="1:17" ht="28.5" x14ac:dyDescent="0.25">
      <c r="A16" s="23" t="s">
        <v>276</v>
      </c>
      <c r="B16" s="22" t="s">
        <v>36</v>
      </c>
      <c r="C16" s="24" t="s">
        <v>278</v>
      </c>
      <c r="D16" s="24"/>
      <c r="E16" s="24"/>
      <c r="F16" s="24"/>
      <c r="G16" s="101" t="s">
        <v>652</v>
      </c>
      <c r="H16" s="28" t="str">
        <f>IF(VLOOKUP($A16,'B2B - Flux 2 - UBL'!$A16:$P711,9,FALSE)=0,"",VLOOKUP($A16,'B2B - Flux 2 - UBL'!$A16:$P711,9,FALSE))</f>
        <v>REFERENCE DE DOCUMENT</v>
      </c>
      <c r="I16" s="28">
        <f>IF(VLOOKUP($A16,'B2B - Flux 2 - UBL'!$A16:$P711,10,FALSE)=0,"",VLOOKUP($A16,'B2B - Flux 2 - UBL'!$A16:$P711,10,FALSE))</f>
        <v>50</v>
      </c>
      <c r="J16" s="28" t="str">
        <f>IF(VLOOKUP($A16,'B2B - Flux 2 - UBL'!$A16:$P711,11,FALSE)=0,"",VLOOKUP($A16,'B2B - Flux 2 - UBL'!$A16:$P711,11,FALSE))</f>
        <v/>
      </c>
      <c r="K16" s="55" t="str">
        <f>IF(VLOOKUP($A16,'B2B - Flux 2 - UBL'!$A16:$P711,12,FALSE)=0,"",VLOOKUP($A16,'B2B - Flux 2 - UBL'!$A16:$P711,12,FALSE))</f>
        <v/>
      </c>
      <c r="L16" s="27" t="str">
        <f>IF(VLOOKUP($A16,'B2B - Flux 2 - UBL'!$A16:$P711,13,FALSE)=0,"",VLOOKUP($A16,'B2B - Flux 2 - UBL'!$A16:$P711,13,FALSE))</f>
        <v>Identifiant d'un contrat.</v>
      </c>
      <c r="M16" s="101" t="str">
        <f>IF(VLOOKUP($A16,'B2B - Flux 2 - UBL'!$A16:$P711,14,FALSE)=0,"",VLOOKUP($A16,'B2B - Flux 2 - UBL'!$A16:$P711,14,FALSE))</f>
        <v>L'identifiant du contrat devrait être unique pour une relation commerciale spécifique et pour une période de temps définie.</v>
      </c>
      <c r="N16" s="143" t="str">
        <f>IF(VLOOKUP($A16,'B2B - Flux 2 - UBL'!$A16:$R711,15,FALSE)=0,"",VLOOKUP($A16,'B2B - Flux 2 - UBL'!$A16:$R711,15,FALSE))</f>
        <v>G3.02</v>
      </c>
      <c r="O16" s="143" t="str">
        <f>IF(VLOOKUP($A16,'B2B - Flux 2 - UBL'!$A16:$R711,16,FALSE)=0,"",VLOOKUP($A16,'B2B - Flux 2 - UBL'!$A16:$R711,16,FALSE))</f>
        <v/>
      </c>
      <c r="P16" s="22" t="str">
        <f>IF(VLOOKUP($A16,'B2B - Flux 2 - UBL'!$A16:$R711,17,FALSE)=0,"",VLOOKUP($A16,'B2B - Flux 2 - UBL'!$A16:$R711,17,FALSE))</f>
        <v/>
      </c>
      <c r="Q16" s="27" t="str">
        <f>IF(VLOOKUP($A16,'B2B - Flux 2 - UBL'!$A16:$R711,18,FALSE)=0,"",VLOOKUP($A16,'B2B - Flux 2 - UBL'!$A16:$R711,18,FALSE))</f>
        <v/>
      </c>
    </row>
    <row r="17" spans="1:17" ht="28.5" x14ac:dyDescent="0.25">
      <c r="A17" s="23" t="s">
        <v>44</v>
      </c>
      <c r="B17" s="22" t="s">
        <v>36</v>
      </c>
      <c r="C17" s="24" t="s">
        <v>45</v>
      </c>
      <c r="D17" s="24"/>
      <c r="E17" s="24"/>
      <c r="F17" s="24"/>
      <c r="G17" s="101" t="s">
        <v>653</v>
      </c>
      <c r="H17" s="28" t="str">
        <f>IF(VLOOKUP($A17,'B2B - Flux 2 - UBL'!$A17:$P712,9,FALSE)=0,"",VLOOKUP($A17,'B2B - Flux 2 - UBL'!$A17:$P712,9,FALSE))</f>
        <v>REFERENCE DE DOCUMENT</v>
      </c>
      <c r="I17" s="28">
        <f>IF(VLOOKUP($A17,'B2B - Flux 2 - UBL'!$A17:$P712,10,FALSE)=0,"",VLOOKUP($A17,'B2B - Flux 2 - UBL'!$A17:$P712,10,FALSE))</f>
        <v>50</v>
      </c>
      <c r="J17" s="28" t="str">
        <f>IF(VLOOKUP($A17,'B2B - Flux 2 - UBL'!$A17:$P712,11,FALSE)=0,"",VLOOKUP($A17,'B2B - Flux 2 - UBL'!$A17:$P712,11,FALSE))</f>
        <v/>
      </c>
      <c r="K17" s="55" t="str">
        <f>IF(VLOOKUP($A17,'B2B - Flux 2 - UBL'!$A17:$P712,12,FALSE)=0,"",VLOOKUP($A17,'B2B - Flux 2 - UBL'!$A17:$P712,12,FALSE))</f>
        <v/>
      </c>
      <c r="L17" s="27" t="str">
        <f>IF(VLOOKUP($A17,'B2B - Flux 2 - UBL'!$A17:$P712,13,FALSE)=0,"",VLOOKUP($A17,'B2B - Flux 2 - UBL'!$A17:$P712,13,FALSE))</f>
        <v>Identifiant d'un bon de commande référencé, généré par l'Acheteur.</v>
      </c>
      <c r="M17" s="101" t="str">
        <f>IF(VLOOKUP($A17,'B2B - Flux 2 - UBL'!$A17:$P712,14,FALSE)=0,"",VLOOKUP($A17,'B2B - Flux 2 - UBL'!$A17:$P712,14,FALSE))</f>
        <v/>
      </c>
      <c r="N17" s="143" t="str">
        <f>IF(VLOOKUP($A17,'B2B - Flux 2 - UBL'!$A17:$R712,15,FALSE)=0,"",VLOOKUP($A17,'B2B - Flux 2 - UBL'!$A17:$R712,15,FALSE))</f>
        <v>G3.01 (B2G)
G3.04</v>
      </c>
      <c r="O17" s="143" t="str">
        <f>IF(VLOOKUP($A17,'B2B - Flux 2 - UBL'!$A17:$R712,16,FALSE)=0,"",VLOOKUP($A17,'B2B - Flux 2 - UBL'!$A17:$R712,16,FALSE))</f>
        <v/>
      </c>
      <c r="P17" s="22" t="str">
        <f>IF(VLOOKUP($A17,'B2B - Flux 2 - UBL'!$A17:$R712,17,FALSE)=0,"",VLOOKUP($A17,'B2B - Flux 2 - UBL'!$A17:$R712,17,FALSE))</f>
        <v/>
      </c>
      <c r="Q17" s="27" t="str">
        <f>IF(VLOOKUP($A17,'B2B - Flux 2 - UBL'!$A17:$R712,18,FALSE)=0,"",VLOOKUP($A17,'B2B - Flux 2 - UBL'!$A17:$R712,18,FALSE))</f>
        <v/>
      </c>
    </row>
    <row r="18" spans="1:17" ht="28.5" x14ac:dyDescent="0.25">
      <c r="A18" s="23" t="s">
        <v>281</v>
      </c>
      <c r="B18" s="22" t="s">
        <v>36</v>
      </c>
      <c r="C18" s="24" t="s">
        <v>287</v>
      </c>
      <c r="D18" s="24"/>
      <c r="E18" s="24"/>
      <c r="F18" s="24"/>
      <c r="G18" s="101" t="s">
        <v>654</v>
      </c>
      <c r="H18" s="28" t="str">
        <f>IF(VLOOKUP($A18,'B2B - Flux 2 - UBL'!$A18:$P713,9,FALSE)=0,"",VLOOKUP($A18,'B2B - Flux 2 - UBL'!$A18:$P713,9,FALSE))</f>
        <v>REFERENCE DE DOCUMENT</v>
      </c>
      <c r="I18" s="28">
        <f>IF(VLOOKUP($A18,'B2B - Flux 2 - UBL'!$A18:$P713,10,FALSE)=0,"",VLOOKUP($A18,'B2B - Flux 2 - UBL'!$A18:$P713,10,FALSE))</f>
        <v>50</v>
      </c>
      <c r="J18" s="28" t="str">
        <f>IF(VLOOKUP($A18,'B2B - Flux 2 - UBL'!$A18:$P713,11,FALSE)=0,"",VLOOKUP($A18,'B2B - Flux 2 - UBL'!$A18:$P713,11,FALSE))</f>
        <v/>
      </c>
      <c r="K18" s="55" t="str">
        <f>IF(VLOOKUP($A18,'B2B - Flux 2 - UBL'!$A18:$P713,12,FALSE)=0,"",VLOOKUP($A18,'B2B - Flux 2 - UBL'!$A18:$P713,12,FALSE))</f>
        <v/>
      </c>
      <c r="L18" s="27" t="str">
        <f>IF(VLOOKUP($A18,'B2B - Flux 2 - UBL'!$A18:$P713,13,FALSE)=0,"",VLOOKUP($A18,'B2B - Flux 2 - UBL'!$A18:$P713,13,FALSE))</f>
        <v>Identifiant d'un bon de commande référencé, généré par le Vendeur.</v>
      </c>
      <c r="M18" s="101" t="str">
        <f>IF(VLOOKUP($A18,'B2B - Flux 2 - UBL'!$A18:$P713,14,FALSE)=0,"",VLOOKUP($A18,'B2B - Flux 2 - UBL'!$A18:$P713,14,FALSE))</f>
        <v/>
      </c>
      <c r="N18" s="143" t="str">
        <f>IF(VLOOKUP($A18,'B2B - Flux 2 - UBL'!$A18:$R713,15,FALSE)=0,"",VLOOKUP($A18,'B2B - Flux 2 - UBL'!$A18:$R713,15,FALSE))</f>
        <v/>
      </c>
      <c r="O18" s="143" t="str">
        <f>IF(VLOOKUP($A18,'B2B - Flux 2 - UBL'!$A18:$R713,16,FALSE)=0,"",VLOOKUP($A18,'B2B - Flux 2 - UBL'!$A18:$R713,16,FALSE))</f>
        <v/>
      </c>
      <c r="P18" s="22" t="str">
        <f>IF(VLOOKUP($A18,'B2B - Flux 2 - UBL'!$A18:$R713,17,FALSE)=0,"",VLOOKUP($A18,'B2B - Flux 2 - UBL'!$A18:$R713,17,FALSE))</f>
        <v/>
      </c>
      <c r="Q18" s="27" t="str">
        <f>IF(VLOOKUP($A18,'B2B - Flux 2 - UBL'!$A18:$R713,18,FALSE)=0,"",VLOOKUP($A18,'B2B - Flux 2 - UBL'!$A18:$R713,18,FALSE))</f>
        <v/>
      </c>
    </row>
    <row r="19" spans="1:17" ht="28.5" x14ac:dyDescent="0.25">
      <c r="A19" s="23" t="s">
        <v>282</v>
      </c>
      <c r="B19" s="22" t="s">
        <v>36</v>
      </c>
      <c r="C19" s="24" t="s">
        <v>288</v>
      </c>
      <c r="D19" s="24"/>
      <c r="E19" s="24"/>
      <c r="F19" s="24"/>
      <c r="G19" s="101" t="s">
        <v>655</v>
      </c>
      <c r="H19" s="28" t="str">
        <f>IF(VLOOKUP($A19,'B2B - Flux 2 - UBL'!$A19:$P714,9,FALSE)=0,"",VLOOKUP($A19,'B2B - Flux 2 - UBL'!$A19:$P714,9,FALSE))</f>
        <v>REFERENCE DE DOCUMENT</v>
      </c>
      <c r="I19" s="28">
        <f>IF(VLOOKUP($A19,'B2B - Flux 2 - UBL'!$A19:$P714,10,FALSE)=0,"",VLOOKUP($A19,'B2B - Flux 2 - UBL'!$A19:$P714,10,FALSE))</f>
        <v>50</v>
      </c>
      <c r="J19" s="28" t="str">
        <f>IF(VLOOKUP($A19,'B2B - Flux 2 - UBL'!$A19:$P714,11,FALSE)=0,"",VLOOKUP($A19,'B2B - Flux 2 - UBL'!$A19:$P714,11,FALSE))</f>
        <v/>
      </c>
      <c r="K19" s="55" t="str">
        <f>IF(VLOOKUP($A19,'B2B - Flux 2 - UBL'!$A19:$P714,12,FALSE)=0,"",VLOOKUP($A19,'B2B - Flux 2 - UBL'!$A19:$P714,12,FALSE))</f>
        <v/>
      </c>
      <c r="L19" s="27" t="str">
        <f>IF(VLOOKUP($A19,'B2B - Flux 2 - UBL'!$A19:$P714,13,FALSE)=0,"",VLOOKUP($A19,'B2B - Flux 2 - UBL'!$A19:$P714,13,FALSE))</f>
        <v>Identifiant d'un avis de réception référencé.</v>
      </c>
      <c r="M19" s="101" t="str">
        <f>IF(VLOOKUP($A19,'B2B - Flux 2 - UBL'!$A19:$P714,14,FALSE)=0,"",VLOOKUP($A19,'B2B - Flux 2 - UBL'!$A19:$P714,14,FALSE))</f>
        <v/>
      </c>
      <c r="N19" s="143" t="str">
        <f>IF(VLOOKUP($A19,'B2B - Flux 2 - UBL'!$A19:$R714,15,FALSE)=0,"",VLOOKUP($A19,'B2B - Flux 2 - UBL'!$A19:$R714,15,FALSE))</f>
        <v/>
      </c>
      <c r="O19" s="143" t="str">
        <f>IF(VLOOKUP($A19,'B2B - Flux 2 - UBL'!$A19:$R714,16,FALSE)=0,"",VLOOKUP($A19,'B2B - Flux 2 - UBL'!$A19:$R714,16,FALSE))</f>
        <v/>
      </c>
      <c r="P19" s="22" t="str">
        <f>IF(VLOOKUP($A19,'B2B - Flux 2 - UBL'!$A19:$R714,17,FALSE)=0,"",VLOOKUP($A19,'B2B - Flux 2 - UBL'!$A19:$R714,17,FALSE))</f>
        <v/>
      </c>
      <c r="Q19" s="27" t="str">
        <f>IF(VLOOKUP($A19,'B2B - Flux 2 - UBL'!$A19:$R714,18,FALSE)=0,"",VLOOKUP($A19,'B2B - Flux 2 - UBL'!$A19:$R714,18,FALSE))</f>
        <v/>
      </c>
    </row>
    <row r="20" spans="1:17" ht="28.5" x14ac:dyDescent="0.25">
      <c r="A20" s="23" t="s">
        <v>283</v>
      </c>
      <c r="B20" s="22" t="s">
        <v>36</v>
      </c>
      <c r="C20" s="24" t="s">
        <v>289</v>
      </c>
      <c r="D20" s="24"/>
      <c r="E20" s="24"/>
      <c r="F20" s="24"/>
      <c r="G20" s="101" t="s">
        <v>656</v>
      </c>
      <c r="H20" s="28" t="str">
        <f>IF(VLOOKUP($A20,'B2B - Flux 2 - UBL'!$A20:$P715,9,FALSE)=0,"",VLOOKUP($A20,'B2B - Flux 2 - UBL'!$A20:$P715,9,FALSE))</f>
        <v>REFERENCE DE DOCUMENT</v>
      </c>
      <c r="I20" s="28">
        <f>IF(VLOOKUP($A20,'B2B - Flux 2 - UBL'!$A20:$P715,10,FALSE)=0,"",VLOOKUP($A20,'B2B - Flux 2 - UBL'!$A20:$P715,10,FALSE))</f>
        <v>50</v>
      </c>
      <c r="J20" s="28" t="str">
        <f>IF(VLOOKUP($A20,'B2B - Flux 2 - UBL'!$A20:$P715,11,FALSE)=0,"",VLOOKUP($A20,'B2B - Flux 2 - UBL'!$A20:$P715,11,FALSE))</f>
        <v/>
      </c>
      <c r="K20" s="55" t="str">
        <f>IF(VLOOKUP($A20,'B2B - Flux 2 - UBL'!$A20:$P715,12,FALSE)=0,"",VLOOKUP($A20,'B2B - Flux 2 - UBL'!$A20:$P715,12,FALSE))</f>
        <v/>
      </c>
      <c r="L20" s="27" t="str">
        <f>IF(VLOOKUP($A20,'B2B - Flux 2 - UBL'!$A20:$P715,13,FALSE)=0,"",VLOOKUP($A20,'B2B - Flux 2 - UBL'!$A20:$P715,13,FALSE))</f>
        <v>Identifiant d'un avis d'expédition référencé.</v>
      </c>
      <c r="M20" s="101" t="str">
        <f>IF(VLOOKUP($A20,'B2B - Flux 2 - UBL'!$A20:$P715,14,FALSE)=0,"",VLOOKUP($A20,'B2B - Flux 2 - UBL'!$A20:$P715,14,FALSE))</f>
        <v/>
      </c>
      <c r="N20" s="143" t="str">
        <f>IF(VLOOKUP($A20,'B2B - Flux 2 - UBL'!$A20:$R715,15,FALSE)=0,"",VLOOKUP($A20,'B2B - Flux 2 - UBL'!$A20:$R715,15,FALSE))</f>
        <v/>
      </c>
      <c r="O20" s="143" t="str">
        <f>IF(VLOOKUP($A20,'B2B - Flux 2 - UBL'!$A20:$R715,16,FALSE)=0,"",VLOOKUP($A20,'B2B - Flux 2 - UBL'!$A20:$R715,16,FALSE))</f>
        <v/>
      </c>
      <c r="P20" s="22" t="str">
        <f>IF(VLOOKUP($A20,'B2B - Flux 2 - UBL'!$A20:$R715,17,FALSE)=0,"",VLOOKUP($A20,'B2B - Flux 2 - UBL'!$A20:$R715,17,FALSE))</f>
        <v/>
      </c>
      <c r="Q20" s="27" t="str">
        <f>IF(VLOOKUP($A20,'B2B - Flux 2 - UBL'!$A20:$R715,18,FALSE)=0,"",VLOOKUP($A20,'B2B - Flux 2 - UBL'!$A20:$R715,18,FALSE))</f>
        <v/>
      </c>
    </row>
    <row r="21" spans="1:17" ht="28.5" x14ac:dyDescent="0.25">
      <c r="A21" s="23" t="s">
        <v>284</v>
      </c>
      <c r="B21" s="22" t="s">
        <v>36</v>
      </c>
      <c r="C21" s="24" t="s">
        <v>290</v>
      </c>
      <c r="D21" s="24"/>
      <c r="E21" s="24"/>
      <c r="F21" s="24"/>
      <c r="G21" s="101" t="s">
        <v>657</v>
      </c>
      <c r="H21" s="28" t="str">
        <f>IF(VLOOKUP($A21,'B2B - Flux 2 - UBL'!$A21:$P716,9,FALSE)=0,"",VLOOKUP($A21,'B2B - Flux 2 - UBL'!$A21:$P716,9,FALSE))</f>
        <v>REFERENCE DE DOCUMENT</v>
      </c>
      <c r="I21" s="28">
        <f>IF(VLOOKUP($A21,'B2B - Flux 2 - UBL'!$A21:$P716,10,FALSE)=0,"",VLOOKUP($A21,'B2B - Flux 2 - UBL'!$A21:$P716,10,FALSE))</f>
        <v>50</v>
      </c>
      <c r="J21" s="28" t="str">
        <f>IF(VLOOKUP($A21,'B2B - Flux 2 - UBL'!$A21:$P716,11,FALSE)=0,"",VLOOKUP($A21,'B2B - Flux 2 - UBL'!$A21:$P716,11,FALSE))</f>
        <v/>
      </c>
      <c r="K21" s="55" t="str">
        <f>IF(VLOOKUP($A21,'B2B - Flux 2 - UBL'!$A21:$P716,12,FALSE)=0,"",VLOOKUP($A21,'B2B - Flux 2 - UBL'!$A21:$P716,12,FALSE))</f>
        <v/>
      </c>
      <c r="L21" s="27" t="str">
        <f>IF(VLOOKUP($A21,'B2B - Flux 2 - UBL'!$A21:$P716,13,FALSE)=0,"",VLOOKUP($A21,'B2B - Flux 2 - UBL'!$A21:$P716,13,FALSE))</f>
        <v>Identifiant d'un appel d'offres ou d'un lot</v>
      </c>
      <c r="M21" s="101" t="str">
        <f>IF(VLOOKUP($A21,'B2B - Flux 2 - UBL'!$A21:$P716,14,FALSE)=0,"",VLOOKUP($A21,'B2B - Flux 2 - UBL'!$A21:$P716,14,FALSE))</f>
        <v>Dans certains pays, une référence à l'appel d'offres qui a abouti au contrat doit être fournie.</v>
      </c>
      <c r="N21" s="143" t="str">
        <f>IF(VLOOKUP($A21,'B2B - Flux 2 - UBL'!$A21:$R716,15,FALSE)=0,"",VLOOKUP($A21,'B2B - Flux 2 - UBL'!$A21:$R716,15,FALSE))</f>
        <v/>
      </c>
      <c r="O21" s="143" t="str">
        <f>IF(VLOOKUP($A21,'B2B - Flux 2 - UBL'!$A21:$R716,16,FALSE)=0,"",VLOOKUP($A21,'B2B - Flux 2 - UBL'!$A21:$R716,16,FALSE))</f>
        <v/>
      </c>
      <c r="P21" s="22" t="str">
        <f>IF(VLOOKUP($A21,'B2B - Flux 2 - UBL'!$A21:$R716,17,FALSE)=0,"",VLOOKUP($A21,'B2B - Flux 2 - UBL'!$A21:$R716,17,FALSE))</f>
        <v/>
      </c>
      <c r="Q21" s="27" t="str">
        <f>IF(VLOOKUP($A21,'B2B - Flux 2 - UBL'!$A21:$R716,18,FALSE)=0,"",VLOOKUP($A21,'B2B - Flux 2 - UBL'!$A21:$R716,18,FALSE))</f>
        <v/>
      </c>
    </row>
    <row r="22" spans="1:17" ht="28.5" x14ac:dyDescent="0.25">
      <c r="A22" s="23" t="s">
        <v>285</v>
      </c>
      <c r="B22" s="22" t="s">
        <v>36</v>
      </c>
      <c r="C22" s="24" t="s">
        <v>291</v>
      </c>
      <c r="D22" s="24"/>
      <c r="E22" s="24"/>
      <c r="F22" s="24"/>
      <c r="G22" s="101" t="s">
        <v>657</v>
      </c>
      <c r="H22" s="28" t="str">
        <f>IF(VLOOKUP($A22,'B2B - Flux 2 - UBL'!$A22:$P717,9,FALSE)=0,"",VLOOKUP($A22,'B2B - Flux 2 - UBL'!$A22:$P717,9,FALSE))</f>
        <v>IDENTIFIANT</v>
      </c>
      <c r="I22" s="28" t="str">
        <f>IF(VLOOKUP($A22,'B2B - Flux 2 - UBL'!$A22:$P717,10,FALSE)=0,"",VLOOKUP($A22,'B2B - Flux 2 - UBL'!$A22:$P717,10,FALSE))</f>
        <v/>
      </c>
      <c r="J22" s="28" t="str">
        <f>IF(VLOOKUP($A22,'B2B - Flux 2 - UBL'!$A22:$P717,11,FALSE)=0,"",VLOOKUP($A22,'B2B - Flux 2 - UBL'!$A22:$P717,11,FALSE))</f>
        <v/>
      </c>
      <c r="K22" s="55" t="str">
        <f>IF(VLOOKUP($A22,'B2B - Flux 2 - UBL'!$A22:$P717,12,FALSE)=0,"",VLOOKUP($A22,'B2B - Flux 2 - UBL'!$A22:$P717,12,FALSE))</f>
        <v/>
      </c>
      <c r="L22" s="27" t="str">
        <f>IF(VLOOKUP($A22,'B2B - Flux 2 - UBL'!$A22:$P717,13,FALSE)=0,"",VLOOKUP($A22,'B2B - Flux 2 - UBL'!$A22:$P717,13,FALSE))</f>
        <v>Identifiant d'un objet sur lequel sont basés l'article ou les données facturés et qui est indiqué par le Vendeur.</v>
      </c>
      <c r="M22" s="101" t="str">
        <f>IF(VLOOKUP($A22,'B2B - Flux 2 - UBL'!$A22:$P717,14,FALSE)=0,"",VLOOKUP($A22,'B2B - Flux 2 - UBL'!$A22:$P717,14,FALSE))</f>
        <v>Il peut s'agir d'un numéro d'abonnement, d'un numéro de téléphone, d'un compteur, etc., selon le cas.</v>
      </c>
      <c r="N22" s="143" t="str">
        <f>IF(VLOOKUP($A22,'B2B - Flux 2 - UBL'!$A22:$R717,15,FALSE)=0,"",VLOOKUP($A22,'B2B - Flux 2 - UBL'!$A22:$R717,15,FALSE))</f>
        <v/>
      </c>
      <c r="O22" s="143" t="str">
        <f>IF(VLOOKUP($A22,'B2B - Flux 2 - UBL'!$A22:$R717,16,FALSE)=0,"",VLOOKUP($A22,'B2B - Flux 2 - UBL'!$A22:$R717,16,FALSE))</f>
        <v/>
      </c>
      <c r="P22" s="22" t="str">
        <f>IF(VLOOKUP($A22,'B2B - Flux 2 - UBL'!$A22:$R717,17,FALSE)=0,"",VLOOKUP($A22,'B2B - Flux 2 - UBL'!$A22:$R717,17,FALSE))</f>
        <v/>
      </c>
      <c r="Q22" s="27" t="str">
        <f>IF(VLOOKUP($A22,'B2B - Flux 2 - UBL'!$A22:$R717,18,FALSE)=0,"",VLOOKUP($A22,'B2B - Flux 2 - UBL'!$A22:$R717,18,FALSE))</f>
        <v/>
      </c>
    </row>
    <row r="23" spans="1:17" ht="28.5" x14ac:dyDescent="0.25">
      <c r="A23" s="23" t="s">
        <v>1197</v>
      </c>
      <c r="B23" s="22" t="s">
        <v>36</v>
      </c>
      <c r="C23" s="24" t="s">
        <v>422</v>
      </c>
      <c r="D23" s="24"/>
      <c r="E23" s="24"/>
      <c r="F23" s="24"/>
      <c r="G23" s="101" t="s">
        <v>932</v>
      </c>
      <c r="H23" s="28" t="str">
        <f>IF(VLOOKUP($A23,'B2B - Flux 2 - UBL'!$A23:$P718,9,FALSE)=0,"",VLOOKUP($A23,'B2B - Flux 2 - UBL'!$A23:$P718,9,FALSE))</f>
        <v>IDENTIFIANT</v>
      </c>
      <c r="I23" s="28" t="str">
        <f>IF(VLOOKUP($A23,'B2B - Flux 2 - UBL'!$A23:$P718,10,FALSE)=0,"",VLOOKUP($A23,'B2B - Flux 2 - UBL'!$A23:$P718,10,FALSE))</f>
        <v/>
      </c>
      <c r="J23" s="28" t="str">
        <f>IF(VLOOKUP($A23,'B2B - Flux 2 - UBL'!$A23:$P718,11,FALSE)=0,"",VLOOKUP($A23,'B2B - Flux 2 - UBL'!$A23:$P718,11,FALSE))</f>
        <v>UNTDID 1153</v>
      </c>
      <c r="K23" s="55" t="str">
        <f>IF(VLOOKUP($A23,'B2B - Flux 2 - UBL'!$A23:$P718,12,FALSE)=0,"",VLOOKUP($A23,'B2B - Flux 2 - UBL'!$A23:$P718,12,FALSE))</f>
        <v/>
      </c>
      <c r="L23" s="27" t="str">
        <f>IF(VLOOKUP($A23,'B2B - Flux 2 - UBL'!$A23:$P718,13,FALSE)=0,"",VLOOKUP($A23,'B2B - Flux 2 - UBL'!$A23:$P718,13,FALSE))</f>
        <v>Identifiant d'un objet sur lequel sont basés l'article ou les données facturés et qui est indiqué par le Vendeur.</v>
      </c>
      <c r="M23" s="101" t="str">
        <f>IF(VLOOKUP($A23,'B2B - Flux 2 - UBL'!$A23:$P718,14,FALSE)=0,"",VLOOKUP($A23,'B2B - Flux 2 - UBL'!$A23:$P718,14,FALSE))</f>
        <v>Il peut s'agir d'un numéro d'abonnement, d'un numéro de téléphone, d'un compteur, etc., selon le cas.</v>
      </c>
      <c r="N23" s="143" t="str">
        <f>IF(VLOOKUP($A23,'B2B - Flux 2 - UBL'!$A23:$R718,15,FALSE)=0,"",VLOOKUP($A23,'B2B - Flux 2 - UBL'!$A23:$R718,15,FALSE))</f>
        <v/>
      </c>
      <c r="O23" s="143" t="str">
        <f>IF(VLOOKUP($A23,'B2B - Flux 2 - UBL'!$A23:$R718,16,FALSE)=0,"",VLOOKUP($A23,'B2B - Flux 2 - UBL'!$A23:$R718,16,FALSE))</f>
        <v/>
      </c>
      <c r="P23" s="22" t="str">
        <f>IF(VLOOKUP($A23,'B2B - Flux 2 - UBL'!$A23:$R718,17,FALSE)=0,"",VLOOKUP($A23,'B2B - Flux 2 - UBL'!$A23:$R718,17,FALSE))</f>
        <v/>
      </c>
      <c r="Q23" s="27" t="str">
        <f>IF(VLOOKUP($A23,'B2B - Flux 2 - UBL'!$A23:$R718,18,FALSE)=0,"",VLOOKUP($A23,'B2B - Flux 2 - UBL'!$A23:$R718,18,FALSE))</f>
        <v/>
      </c>
    </row>
    <row r="24" spans="1:17" ht="28.5" x14ac:dyDescent="0.25">
      <c r="A24" s="23" t="s">
        <v>286</v>
      </c>
      <c r="B24" s="22" t="s">
        <v>36</v>
      </c>
      <c r="C24" s="24" t="s">
        <v>292</v>
      </c>
      <c r="D24" s="24"/>
      <c r="E24" s="24"/>
      <c r="F24" s="24"/>
      <c r="G24" s="101" t="s">
        <v>658</v>
      </c>
      <c r="H24" s="28" t="str">
        <f>IF(VLOOKUP($A24,'B2B - Flux 2 - UBL'!$A24:$P719,9,FALSE)=0,"",VLOOKUP($A24,'B2B - Flux 2 - UBL'!$A24:$P719,9,FALSE))</f>
        <v>TEXTE</v>
      </c>
      <c r="I24" s="28">
        <f>IF(VLOOKUP($A24,'B2B - Flux 2 - UBL'!$A24:$P719,10,FALSE)=0,"",VLOOKUP($A24,'B2B - Flux 2 - UBL'!$A24:$P719,10,FALSE))</f>
        <v>100</v>
      </c>
      <c r="J24" s="28" t="str">
        <f>IF(VLOOKUP($A24,'B2B - Flux 2 - UBL'!$A24:$P719,11,FALSE)=0,"",VLOOKUP($A24,'B2B - Flux 2 - UBL'!$A24:$P719,11,FALSE))</f>
        <v/>
      </c>
      <c r="K24" s="55" t="str">
        <f>IF(VLOOKUP($A24,'B2B - Flux 2 - UBL'!$A24:$P719,12,FALSE)=0,"",VLOOKUP($A24,'B2B - Flux 2 - UBL'!$A24:$P719,12,FALSE))</f>
        <v/>
      </c>
      <c r="L24" s="27" t="str">
        <f>IF(VLOOKUP($A24,'B2B - Flux 2 - UBL'!$A24:$P719,13,FALSE)=0,"",VLOOKUP($A24,'B2B - Flux 2 - UBL'!$A24:$P719,13,FALSE))</f>
        <v>Valeur textuelle spécifiant où imputer les données pertinentes dans les comptes comptables de l'Acheteur.</v>
      </c>
      <c r="M24" s="101" t="str">
        <f>IF(VLOOKUP($A24,'B2B - Flux 2 - UBL'!$A24:$P719,14,FALSE)=0,"",VLOOKUP($A24,'B2B - Flux 2 - UBL'!$A24:$P719,14,FALSE))</f>
        <v/>
      </c>
      <c r="N24" s="143" t="str">
        <f>IF(VLOOKUP($A24,'B2B - Flux 2 - UBL'!$A24:$R719,15,FALSE)=0,"",VLOOKUP($A24,'B2B - Flux 2 - UBL'!$A24:$R719,15,FALSE))</f>
        <v/>
      </c>
      <c r="O24" s="143" t="str">
        <f>IF(VLOOKUP($A24,'B2B - Flux 2 - UBL'!$A24:$R719,16,FALSE)=0,"",VLOOKUP($A24,'B2B - Flux 2 - UBL'!$A24:$R719,16,FALSE))</f>
        <v/>
      </c>
      <c r="P24" s="22" t="str">
        <f>IF(VLOOKUP($A24,'B2B - Flux 2 - UBL'!$A24:$R719,17,FALSE)=0,"",VLOOKUP($A24,'B2B - Flux 2 - UBL'!$A24:$R719,17,FALSE))</f>
        <v/>
      </c>
      <c r="Q24" s="27" t="str">
        <f>IF(VLOOKUP($A24,'B2B - Flux 2 - UBL'!$A24:$R719,18,FALSE)=0,"",VLOOKUP($A24,'B2B - Flux 2 - UBL'!$A24:$R719,18,FALSE))</f>
        <v/>
      </c>
    </row>
    <row r="25" spans="1:17" ht="42.75" x14ac:dyDescent="0.25">
      <c r="A25" s="23" t="s">
        <v>47</v>
      </c>
      <c r="B25" s="22" t="s">
        <v>36</v>
      </c>
      <c r="C25" s="24" t="s">
        <v>48</v>
      </c>
      <c r="D25" s="24"/>
      <c r="E25" s="24"/>
      <c r="F25" s="24"/>
      <c r="G25" s="101" t="s">
        <v>659</v>
      </c>
      <c r="H25" s="28" t="str">
        <f>IF(VLOOKUP($A25,'B2B - Flux 2 - UBL'!$A25:$P720,9,FALSE)=0,"",VLOOKUP($A25,'B2B - Flux 2 - UBL'!$A25:$P720,9,FALSE))</f>
        <v>TEXTE</v>
      </c>
      <c r="I25" s="29">
        <f>IF(VLOOKUP($A25,'B2B - Flux 2 - UBL'!$A25:$P720,10,FALSE)=0,"",VLOOKUP($A25,'B2B - Flux 2 - UBL'!$A25:$P720,10,FALSE))</f>
        <v>1024</v>
      </c>
      <c r="J25" s="28" t="str">
        <f>IF(VLOOKUP($A25,'B2B - Flux 2 - UBL'!$A25:$P720,11,FALSE)=0,"",VLOOKUP($A25,'B2B - Flux 2 - UBL'!$A25:$P720,11,FALSE))</f>
        <v/>
      </c>
      <c r="K25" s="55" t="str">
        <f>IF(VLOOKUP($A25,'B2B - Flux 2 - UBL'!$A25:$P720,12,FALSE)=0,"",VLOOKUP($A25,'B2B - Flux 2 - UBL'!$A25:$P720,12,FALSE))</f>
        <v/>
      </c>
      <c r="L25" s="27" t="str">
        <f>IF(VLOOKUP($A25,'B2B - Flux 2 - UBL'!$A25:$P720,13,FALSE)=0,"",VLOOKUP($A25,'B2B - Flux 2 - UBL'!$A25:$P720,13,FALSE))</f>
        <v>Description textuelle des conditions de paiement applicables au montant à payer (y compris la description des pénalités éventuelles).</v>
      </c>
      <c r="M25" s="101" t="str">
        <f>IF(VLOOKUP($A25,'B2B - Flux 2 - UBL'!$A25:$P720,14,FALSE)=0,"",VLOOKUP($A25,'B2B - Flux 2 - UBL'!$A25:$P720,14,FALSE))</f>
        <v>Cet élément peut contenir plusieurs lignes et plusieurs termes.</v>
      </c>
      <c r="N25" s="143" t="str">
        <f>IF(VLOOKUP($A25,'B2B - Flux 2 - UBL'!$A25:$R720,15,FALSE)=0,"",VLOOKUP($A25,'B2B - Flux 2 - UBL'!$A25:$R720,15,FALSE))</f>
        <v>P1.08
G6.09</v>
      </c>
      <c r="O25" s="143" t="str">
        <f>IF(VLOOKUP($A25,'B2B - Flux 2 - UBL'!$A25:$R720,16,FALSE)=0,"",VLOOKUP($A25,'B2B - Flux 2 - UBL'!$A25:$R720,16,FALSE))</f>
        <v/>
      </c>
      <c r="P25" s="22" t="str">
        <f>IF(VLOOKUP($A25,'B2B - Flux 2 - UBL'!$A25:$R720,17,FALSE)=0,"",VLOOKUP($A25,'B2B - Flux 2 - UBL'!$A25:$R720,17,FALSE))</f>
        <v>BR-CO-25</v>
      </c>
      <c r="Q25" s="27" t="str">
        <f>IF(VLOOKUP($A25,'B2B - Flux 2 - UBL'!$A25:$R720,18,FALSE)=0,"",VLOOKUP($A25,'B2B - Flux 2 - UBL'!$A25:$R720,18,FALSE))</f>
        <v/>
      </c>
    </row>
    <row r="26" spans="1:17" ht="42.75" x14ac:dyDescent="0.25">
      <c r="A26" s="23" t="s">
        <v>51</v>
      </c>
      <c r="B26" s="22" t="s">
        <v>50</v>
      </c>
      <c r="C26" s="40" t="s">
        <v>52</v>
      </c>
      <c r="D26" s="24"/>
      <c r="E26" s="24"/>
      <c r="F26" s="24"/>
      <c r="G26" s="101" t="s">
        <v>660</v>
      </c>
      <c r="H26" s="118" t="str">
        <f>IF(VLOOKUP($A26,'B2B - Flux 2 - UBL'!$A26:$P721,9,FALSE)=0,"",VLOOKUP($A26,'B2B - Flux 2 - UBL'!$A26:$P721,9,FALSE))</f>
        <v/>
      </c>
      <c r="I26" s="118" t="str">
        <f>IF(VLOOKUP($A26,'B2B - Flux 2 - UBL'!$A26:$P721,10,FALSE)=0,"",VLOOKUP($A26,'B2B - Flux 2 - UBL'!$A26:$P721,10,FALSE))</f>
        <v/>
      </c>
      <c r="J26" s="173" t="str">
        <f>IF(VLOOKUP($A26,'B2B - Flux 2 - UBL'!$A26:$P721,11,FALSE)=0,"",VLOOKUP($A26,'B2B - Flux 2 - UBL'!$A26:$P721,11,FALSE))</f>
        <v/>
      </c>
      <c r="K26" s="118" t="str">
        <f>IF(VLOOKUP($A26,'B2B - Flux 2 - UBL'!$A26:$P721,12,FALSE)=0,"",VLOOKUP($A26,'B2B - Flux 2 - UBL'!$A26:$P721,12,FALSE))</f>
        <v/>
      </c>
      <c r="L26" s="132" t="str">
        <f>IF(VLOOKUP($A26,'B2B - Flux 2 - UBL'!$A26:$P721,13,FALSE)=0,"",VLOOKUP($A26,'B2B - Flux 2 - UBL'!$A26:$P721,13,FALSE))</f>
        <v>Groupe de termes métier fournissant des notes en texte pertinentes dans la facture, associées à un indicateur précisant le sujet de la note.</v>
      </c>
      <c r="M26" s="154" t="str">
        <f>IF(VLOOKUP($A26,'B2B - Flux 2 - UBL'!$A26:$P721,14,FALSE)=0,"",VLOOKUP($A26,'B2B - Flux 2 - UBL'!$A26:$P721,14,FALSE))</f>
        <v/>
      </c>
      <c r="N26" s="156" t="str">
        <f>IF(VLOOKUP($A26,'B2B - Flux 2 - UBL'!$A26:$R721,15,FALSE)=0,"",VLOOKUP($A26,'B2B - Flux 2 - UBL'!$A26:$R721,15,FALSE))</f>
        <v>G6.08</v>
      </c>
      <c r="O26" s="156" t="str">
        <f>IF(VLOOKUP($A26,'B2B - Flux 2 - UBL'!$A26:$R721,16,FALSE)=0,"",VLOOKUP($A26,'B2B - Flux 2 - UBL'!$A26:$R721,16,FALSE))</f>
        <v/>
      </c>
      <c r="P26" s="67" t="str">
        <f>IF(VLOOKUP($A26,'B2B - Flux 2 - UBL'!$A26:$R721,17,FALSE)=0,"",VLOOKUP($A26,'B2B - Flux 2 - UBL'!$A26:$R721,17,FALSE))</f>
        <v/>
      </c>
      <c r="Q26" s="118" t="str">
        <f>IF(VLOOKUP($A26,'B2B - Flux 2 - UBL'!$A26:$R721,18,FALSE)=0,"",VLOOKUP($A26,'B2B - Flux 2 - UBL'!$A26:$R721,18,FALSE))</f>
        <v/>
      </c>
    </row>
    <row r="27" spans="1:17" ht="28.5" x14ac:dyDescent="0.25">
      <c r="A27" s="35" t="s">
        <v>53</v>
      </c>
      <c r="B27" s="22" t="s">
        <v>36</v>
      </c>
      <c r="C27" s="31"/>
      <c r="D27" s="32" t="s">
        <v>54</v>
      </c>
      <c r="E27" s="32"/>
      <c r="F27" s="33"/>
      <c r="G27" s="101" t="s">
        <v>661</v>
      </c>
      <c r="H27" s="47" t="str">
        <f>IF(VLOOKUP($A27,'B2B - Flux 2 - UBL'!$A27:$P722,9,FALSE)=0,"",VLOOKUP($A27,'B2B - Flux 2 - UBL'!$A27:$P722,9,FALSE))</f>
        <v>TEXTE</v>
      </c>
      <c r="I27" s="28">
        <f>IF(VLOOKUP($A27,'B2B - Flux 2 - UBL'!$A27:$P722,10,FALSE)=0,"",VLOOKUP($A27,'B2B - Flux 2 - UBL'!$A27:$P722,10,FALSE))</f>
        <v>3</v>
      </c>
      <c r="J27" s="28" t="str">
        <f>IF(VLOOKUP($A27,'B2B - Flux 2 - UBL'!$A27:$P722,11,FALSE)=0,"",VLOOKUP($A27,'B2B - Flux 2 - UBL'!$A27:$P722,11,FALSE))</f>
        <v>UNTDID 4451</v>
      </c>
      <c r="K27" s="55" t="str">
        <f>IF(VLOOKUP($A27,'B2B - Flux 2 - UBL'!$A27:$P722,12,FALSE)=0,"",VLOOKUP($A27,'B2B - Flux 2 - UBL'!$A27:$P722,12,FALSE))</f>
        <v/>
      </c>
      <c r="L27" s="158" t="str">
        <f>IF(VLOOKUP($A27,'B2B - Flux 2 - UBL'!$A27:$P722,13,FALSE)=0,"",VLOOKUP($A27,'B2B - Flux 2 - UBL'!$A27:$P722,13,FALSE))</f>
        <v>Sujet de la note en texte suivant.</v>
      </c>
      <c r="M27" s="101" t="str">
        <f>IF(VLOOKUP($A27,'B2B - Flux 2 - UBL'!$A27:$P722,14,FALSE)=0,"",VLOOKUP($A27,'B2B - Flux 2 - UBL'!$A27:$P722,14,FALSE))</f>
        <v>Doit être choisi permi les codes disponibles dans la liste UNTDID 4451 [6].</v>
      </c>
      <c r="N27" s="143" t="str">
        <f>IF(VLOOKUP($A27,'B2B - Flux 2 - UBL'!$A27:$R722,15,FALSE)=0,"",VLOOKUP($A27,'B2B - Flux 2 - UBL'!$A27:$R722,15,FALSE))</f>
        <v>G1.52
G6.08</v>
      </c>
      <c r="O27" s="143" t="str">
        <f>IF(VLOOKUP($A27,'B2B - Flux 2 - UBL'!$A27:$R722,16,FALSE)=0,"",VLOOKUP($A27,'B2B - Flux 2 - UBL'!$A27:$R722,16,FALSE))</f>
        <v/>
      </c>
      <c r="P27" s="22" t="str">
        <f>IF(VLOOKUP($A27,'B2B - Flux 2 - UBL'!$A27:$R722,17,FALSE)=0,"",VLOOKUP($A27,'B2B - Flux 2 - UBL'!$A27:$R722,17,FALSE))</f>
        <v/>
      </c>
      <c r="Q27" s="158" t="str">
        <f>IF(VLOOKUP($A27,'B2B - Flux 2 - UBL'!$A27:$R722,18,FALSE)=0,"",VLOOKUP($A27,'B2B - Flux 2 - UBL'!$A27:$R722,18,FALSE))</f>
        <v/>
      </c>
    </row>
    <row r="28" spans="1:17" ht="28.5" x14ac:dyDescent="0.25">
      <c r="A28" s="35" t="s">
        <v>55</v>
      </c>
      <c r="B28" s="22" t="s">
        <v>19</v>
      </c>
      <c r="C28" s="31"/>
      <c r="D28" s="32" t="s">
        <v>56</v>
      </c>
      <c r="E28" s="32"/>
      <c r="F28" s="33"/>
      <c r="G28" s="101" t="s">
        <v>662</v>
      </c>
      <c r="H28" s="28" t="str">
        <f>IF(VLOOKUP($A28,'B2B - Flux 2 - UBL'!$A28:$P723,9,FALSE)=0,"",VLOOKUP($A28,'B2B - Flux 2 - UBL'!$A28:$P723,9,FALSE))</f>
        <v>TEXTE</v>
      </c>
      <c r="I28" s="28">
        <f>IF(VLOOKUP($A28,'B2B - Flux 2 - UBL'!$A28:$P723,10,FALSE)=0,"",VLOOKUP($A28,'B2B - Flux 2 - UBL'!$A28:$P723,10,FALSE))</f>
        <v>1024</v>
      </c>
      <c r="J28" s="28" t="str">
        <f>IF(VLOOKUP($A28,'B2B - Flux 2 - UBL'!$A28:$P723,11,FALSE)=0,"",VLOOKUP($A28,'B2B - Flux 2 - UBL'!$A28:$P723,11,FALSE))</f>
        <v/>
      </c>
      <c r="K28" s="55" t="str">
        <f>IF(VLOOKUP($A28,'B2B - Flux 2 - UBL'!$A28:$P723,12,FALSE)=0,"",VLOOKUP($A28,'B2B - Flux 2 - UBL'!$A28:$P723,12,FALSE))</f>
        <v/>
      </c>
      <c r="L28" s="158" t="str">
        <f>IF(VLOOKUP($A28,'B2B - Flux 2 - UBL'!$A28:$P723,13,FALSE)=0,"",VLOOKUP($A28,'B2B - Flux 2 - UBL'!$A28:$P723,13,FALSE))</f>
        <v>Commentaire fournissant des informations non structurées concernant la Facture dans son ensemble.</v>
      </c>
      <c r="M28" s="101" t="str">
        <f>IF(VLOOKUP($A28,'B2B - Flux 2 - UBL'!$A28:$P723,14,FALSE)=0,"",VLOOKUP($A28,'B2B - Flux 2 - UBL'!$A28:$P723,14,FALSE))</f>
        <v>Exemple : raison d'une rectification.</v>
      </c>
      <c r="N28" s="143" t="str">
        <f>IF(VLOOKUP($A28,'B2B - Flux 2 - UBL'!$A28:$R723,15,FALSE)=0,"",VLOOKUP($A28,'B2B - Flux 2 - UBL'!$A28:$R723,15,FALSE))</f>
        <v>P1.08
G6.08</v>
      </c>
      <c r="O28" s="143" t="str">
        <f>IF(VLOOKUP($A28,'B2B - Flux 2 - UBL'!$A28:$R723,16,FALSE)=0,"",VLOOKUP($A28,'B2B - Flux 2 - UBL'!$A28:$R723,16,FALSE))</f>
        <v/>
      </c>
      <c r="P28" s="22" t="str">
        <f>IF(VLOOKUP($A28,'B2B - Flux 2 - UBL'!$A28:$R723,17,FALSE)=0,"",VLOOKUP($A28,'B2B - Flux 2 - UBL'!$A28:$R723,17,FALSE))</f>
        <v/>
      </c>
      <c r="Q28" s="158" t="str">
        <f>IF(VLOOKUP($A28,'B2B - Flux 2 - UBL'!$A28:$R723,18,FALSE)=0,"",VLOOKUP($A28,'B2B - Flux 2 - UBL'!$A28:$R723,18,FALSE))</f>
        <v/>
      </c>
    </row>
    <row r="29" spans="1:17" ht="42.75" x14ac:dyDescent="0.25">
      <c r="A29" s="23" t="s">
        <v>57</v>
      </c>
      <c r="B29" s="22" t="s">
        <v>19</v>
      </c>
      <c r="C29" s="30" t="s">
        <v>58</v>
      </c>
      <c r="D29" s="24"/>
      <c r="E29" s="24"/>
      <c r="F29" s="24"/>
      <c r="G29" s="101" t="s">
        <v>663</v>
      </c>
      <c r="H29" s="118" t="str">
        <f>IF(VLOOKUP($A29,'B2B - Flux 2 - UBL'!$A29:$P724,9,FALSE)=0,"",VLOOKUP($A29,'B2B - Flux 2 - UBL'!$A29:$P724,9,FALSE))</f>
        <v/>
      </c>
      <c r="I29" s="118" t="str">
        <f>IF(VLOOKUP($A29,'B2B - Flux 2 - UBL'!$A29:$P724,10,FALSE)=0,"",VLOOKUP($A29,'B2B - Flux 2 - UBL'!$A29:$P724,10,FALSE))</f>
        <v/>
      </c>
      <c r="J29" s="173" t="str">
        <f>IF(VLOOKUP($A29,'B2B - Flux 2 - UBL'!$A29:$P724,11,FALSE)=0,"",VLOOKUP($A29,'B2B - Flux 2 - UBL'!$A29:$P724,11,FALSE))</f>
        <v/>
      </c>
      <c r="K29" s="118" t="str">
        <f>IF(VLOOKUP($A29,'B2B - Flux 2 - UBL'!$A29:$P724,12,FALSE)=0,"",VLOOKUP($A29,'B2B - Flux 2 - UBL'!$A29:$P724,12,FALSE))</f>
        <v/>
      </c>
      <c r="L29" s="132" t="str">
        <f>IF(VLOOKUP($A29,'B2B - Flux 2 - UBL'!$A29:$P724,13,FALSE)=0,"",VLOOKUP($A29,'B2B - Flux 2 - UBL'!$A29:$P724,13,FALSE))</f>
        <v xml:space="preserve">Groupe de termes métiers fournissant des informations sur le processus métier et les règles applicables au document Facture. </v>
      </c>
      <c r="M29" s="154" t="str">
        <f>IF(VLOOKUP($A29,'B2B - Flux 2 - UBL'!$A29:$P724,14,FALSE)=0,"",VLOOKUP($A29,'B2B - Flux 2 - UBL'!$A29:$P724,14,FALSE))</f>
        <v/>
      </c>
      <c r="N29" s="156" t="str">
        <f>IF(VLOOKUP($A29,'B2B - Flux 2 - UBL'!$A29:$R724,15,FALSE)=0,"",VLOOKUP($A29,'B2B - Flux 2 - UBL'!$A29:$R724,15,FALSE))</f>
        <v/>
      </c>
      <c r="O29" s="156" t="str">
        <f>IF(VLOOKUP($A29,'B2B - Flux 2 - UBL'!$A29:$R724,16,FALSE)=0,"",VLOOKUP($A29,'B2B - Flux 2 - UBL'!$A29:$R724,16,FALSE))</f>
        <v/>
      </c>
      <c r="P29" s="156" t="str">
        <f>IF(VLOOKUP($A29,'B2B - Flux 2 - UBL'!$A29:$R724,17,FALSE)=0,"",VLOOKUP($A29,'B2B - Flux 2 - UBL'!$A29:$R724,17,FALSE))</f>
        <v/>
      </c>
      <c r="Q29" s="118" t="str">
        <f>IF(VLOOKUP($A29,'B2B - Flux 2 - UBL'!$A29:$R724,18,FALSE)=0,"",VLOOKUP($A29,'B2B - Flux 2 - UBL'!$A29:$R724,18,FALSE))</f>
        <v/>
      </c>
    </row>
    <row r="30" spans="1:17" ht="85.5" x14ac:dyDescent="0.25">
      <c r="A30" s="35" t="s">
        <v>59</v>
      </c>
      <c r="B30" s="22" t="s">
        <v>36</v>
      </c>
      <c r="C30" s="31"/>
      <c r="D30" s="32" t="s">
        <v>60</v>
      </c>
      <c r="E30" s="32"/>
      <c r="F30" s="33"/>
      <c r="G30" s="101" t="s">
        <v>664</v>
      </c>
      <c r="H30" s="28" t="str">
        <f>IF(VLOOKUP($A30,'B2B - Flux 2 - UBL'!$A30:$P725,9,FALSE)=0,"",VLOOKUP($A30,'B2B - Flux 2 - UBL'!$A30:$P725,9,FALSE))</f>
        <v>TEXTE</v>
      </c>
      <c r="I30" s="28">
        <f>IF(VLOOKUP($A30,'B2B - Flux 2 - UBL'!$A30:$P725,10,FALSE)=0,"",VLOOKUP($A30,'B2B - Flux 2 - UBL'!$A30:$P725,10,FALSE))</f>
        <v>3</v>
      </c>
      <c r="J30" s="28" t="str">
        <f>IF(VLOOKUP($A30,'B2B - Flux 2 - UBL'!$A30:$P725,11,FALSE)=0,"",VLOOKUP($A30,'B2B - Flux 2 - UBL'!$A30:$P725,11,FALSE))</f>
        <v/>
      </c>
      <c r="K30" s="55" t="str">
        <f>IF(VLOOKUP($A30,'B2B - Flux 2 - UBL'!$A30:$P725,12,FALSE)=0,"",VLOOKUP($A30,'B2B - Flux 2 - UBL'!$A30:$P725,12,FALSE))</f>
        <v/>
      </c>
      <c r="L30" s="158" t="str">
        <f>IF(VLOOKUP($A30,'B2B - Flux 2 - UBL'!$A30:$P725,13,FALSE)=0,"",VLOOKUP($A30,'B2B - Flux 2 - UBL'!$A30:$P725,13,FALSE))</f>
        <v>Identifie le contexte de processus métier dans lequel se déroule l'opération. Permet à l'Acheteur de traiter la Facture de manière appropriée.</v>
      </c>
      <c r="M30" s="101" t="str">
        <f>IF(VLOOKUP($A30,'B2B - Flux 2 - UBL'!$A30:$P725,14,FALSE)=0,"",VLOOKUP($A30,'B2B - Flux 2 - UBL'!$A30:$P725,14,FALSE))</f>
        <v>A spécifier par l'Acheteur.</v>
      </c>
      <c r="N30" s="143" t="str">
        <f>IF(VLOOKUP($A30,'B2B - Flux 2 - UBL'!$A30:$R725,15,FALSE)=0,"",VLOOKUP($A30,'B2B - Flux 2 - UBL'!$A30:$R725,15,FALSE))</f>
        <v>G1.02
G1.33
G1.59
G1.60
G1.64
G6.08</v>
      </c>
      <c r="O30" s="143" t="str">
        <f>IF(VLOOKUP($A30,'B2B - Flux 2 - UBL'!$A30:$R725,16,FALSE)=0,"",VLOOKUP($A30,'B2B - Flux 2 - UBL'!$A30:$R725,16,FALSE))</f>
        <v/>
      </c>
      <c r="P30" s="22" t="str">
        <f>IF(VLOOKUP($A30,'B2B - Flux 2 - UBL'!$A30:$R725,17,FALSE)=0,"",VLOOKUP($A30,'B2B - Flux 2 - UBL'!$A30:$R725,17,FALSE))</f>
        <v/>
      </c>
      <c r="Q30" s="107" t="str">
        <f>IF(VLOOKUP($A30,'B2B - Flux 2 - UBL'!$A30:$R725,18,FALSE)=0,"",VLOOKUP($A30,'B2B - Flux 2 - UBL'!$A30:$R725,18,FALSE))</f>
        <v/>
      </c>
    </row>
    <row r="31" spans="1:17" ht="57" x14ac:dyDescent="0.25">
      <c r="A31" s="35" t="s">
        <v>61</v>
      </c>
      <c r="B31" s="22" t="s">
        <v>19</v>
      </c>
      <c r="C31" s="36"/>
      <c r="D31" s="32" t="s">
        <v>62</v>
      </c>
      <c r="E31" s="37"/>
      <c r="F31" s="37"/>
      <c r="G31" s="101" t="s">
        <v>665</v>
      </c>
      <c r="H31" s="28" t="str">
        <f>IF(VLOOKUP($A31,'B2B - Flux 2 - UBL'!$A31:$P726,9,FALSE)=0,"",VLOOKUP($A31,'B2B - Flux 2 - UBL'!$A31:$P726,9,FALSE))</f>
        <v>IDENTIFIANT</v>
      </c>
      <c r="I31" s="28" t="str">
        <f>IF(VLOOKUP($A31,'B2B - Flux 2 - UBL'!$A31:$P726,10,FALSE)=0,"",VLOOKUP($A31,'B2B - Flux 2 - UBL'!$A31:$P726,10,FALSE))</f>
        <v/>
      </c>
      <c r="J31" s="28" t="str">
        <f>IF(VLOOKUP($A31,'B2B - Flux 2 - UBL'!$A31:$P726,11,FALSE)=0,"",VLOOKUP($A31,'B2B - Flux 2 - UBL'!$A31:$P726,11,FALSE))</f>
        <v/>
      </c>
      <c r="K31" s="55" t="str">
        <f>IF(VLOOKUP($A31,'B2B - Flux 2 - UBL'!$A31:$P726,12,FALSE)=0,"",VLOOKUP($A31,'B2B - Flux 2 - UBL'!$A31:$P726,12,FALSE))</f>
        <v/>
      </c>
      <c r="L31" s="158" t="str">
        <f>IF(VLOOKUP($A31,'B2B - Flux 2 - UBL'!$A31:$P726,13,FALSE)=0,"",VLOOKUP($A31,'B2B - Flux 2 - UBL'!$A31:$P726,13,FALSE))</f>
        <v>Identification de la spécification contenant la totalité des règles concernant le contenu sémantique, les cardinalités et les règles opérationnelles auxquelles se conforment les données contenues dans l’instance de document.</v>
      </c>
      <c r="M31" s="101" t="str">
        <f>IF(VLOOKUP($A31,'B2B - Flux 2 - UBL'!$A31:$P726,14,FALSE)=0,"",VLOOKUP($A31,'B2B - Flux 2 - UBL'!$A31:$P726,14,FALSE))</f>
        <v>Elle identifie la norme de facturation européenne ainsi que les éventuelles extensions appliquées.
L'identification peut inclure la version de la spécification.</v>
      </c>
      <c r="N31" s="143" t="str">
        <f>IF(VLOOKUP($A31,'B2B - Flux 2 - UBL'!$A31:$R726,15,FALSE)=0,"",VLOOKUP($A31,'B2B - Flux 2 - UBL'!$A31:$R726,15,FALSE))</f>
        <v/>
      </c>
      <c r="O31" s="143" t="str">
        <f>IF(VLOOKUP($A31,'B2B - Flux 2 - UBL'!$A31:$R726,16,FALSE)=0,"",VLOOKUP($A31,'B2B - Flux 2 - UBL'!$A31:$R726,16,FALSE))</f>
        <v>S1.06</v>
      </c>
      <c r="P31" s="96" t="str">
        <f>IF(VLOOKUP($A31,'B2B - Flux 2 - UBL'!$A31:$R726,17,FALSE)=0,"",VLOOKUP($A31,'B2B - Flux 2 - UBL'!$A31:$R726,17,FALSE))</f>
        <v>BR-1</v>
      </c>
      <c r="Q31" s="97" t="str">
        <f>IF(VLOOKUP($A31,'B2B - Flux 2 - UBL'!$A31:$R726,18,FALSE)=0,"",VLOOKUP($A31,'B2B - Flux 2 - UBL'!$A31:$R726,18,FALSE))</f>
        <v/>
      </c>
    </row>
    <row r="32" spans="1:17" ht="85.5" x14ac:dyDescent="0.25">
      <c r="A32" s="23" t="s">
        <v>64</v>
      </c>
      <c r="B32" s="22" t="s">
        <v>50</v>
      </c>
      <c r="C32" s="30" t="s">
        <v>65</v>
      </c>
      <c r="D32" s="24"/>
      <c r="E32" s="24"/>
      <c r="F32" s="24"/>
      <c r="G32" s="101" t="s">
        <v>666</v>
      </c>
      <c r="H32" s="118" t="str">
        <f>IF(VLOOKUP($A32,'B2B - Flux 2 - UBL'!$A32:$P727,9,FALSE)=0,"",VLOOKUP($A32,'B2B - Flux 2 - UBL'!$A32:$P727,9,FALSE))</f>
        <v/>
      </c>
      <c r="I32" s="118" t="str">
        <f>IF(VLOOKUP($A32,'B2B - Flux 2 - UBL'!$A32:$P727,10,FALSE)=0,"",VLOOKUP($A32,'B2B - Flux 2 - UBL'!$A32:$P727,10,FALSE))</f>
        <v/>
      </c>
      <c r="J32" s="173" t="str">
        <f>IF(VLOOKUP($A32,'B2B - Flux 2 - UBL'!$A32:$P727,11,FALSE)=0,"",VLOOKUP($A32,'B2B - Flux 2 - UBL'!$A32:$P727,11,FALSE))</f>
        <v/>
      </c>
      <c r="K32" s="118" t="str">
        <f>IF(VLOOKUP($A32,'B2B - Flux 2 - UBL'!$A32:$P727,12,FALSE)=0,"",VLOOKUP($A32,'B2B - Flux 2 - UBL'!$A32:$P727,12,FALSE))</f>
        <v/>
      </c>
      <c r="L32" s="132" t="str">
        <f>IF(VLOOKUP($A32,'B2B - Flux 2 - UBL'!$A32:$P727,13,FALSE)=0,"",VLOOKUP($A32,'B2B - Flux 2 - UBL'!$A32:$P727,13,FALSE))</f>
        <v>Groupe de termes métiers fournissant des informations sur une Facture antérieure qui doit être rectifiée ou faire l’objet d’une facture d’avoir.</v>
      </c>
      <c r="M32" s="154" t="str">
        <f>IF(VLOOKUP($A32,'B2B - Flux 2 - UBL'!$A32:$P727,14,FALSE)=0,"",VLOOKUP($A32,'B2B - Flux 2 - UBL'!$A32:$P727,14,FALSE))</f>
        <v>À utiliser dans les cas suivants : 
- la correction d'une facture précédente
- la facture finale faisant référence à des factures partielles précédentes
- la facture finale faisant référence à des factures de pré-paiement précédentes</v>
      </c>
      <c r="N32" s="156" t="str">
        <f>IF(VLOOKUP($A32,'B2B - Flux 2 - UBL'!$A32:$R727,15,FALSE)=0,"",VLOOKUP($A32,'B2B - Flux 2 - UBL'!$A32:$R727,15,FALSE))</f>
        <v>G1.31</v>
      </c>
      <c r="O32" s="156" t="str">
        <f>IF(VLOOKUP($A32,'B2B - Flux 2 - UBL'!$A32:$R727,16,FALSE)=0,"",VLOOKUP($A32,'B2B - Flux 2 - UBL'!$A32:$R727,16,FALSE))</f>
        <v/>
      </c>
      <c r="P32" s="156" t="str">
        <f>IF(VLOOKUP($A32,'B2B - Flux 2 - UBL'!$A32:$R727,17,FALSE)=0,"",VLOOKUP($A32,'B2B - Flux 2 - UBL'!$A32:$R727,17,FALSE))</f>
        <v/>
      </c>
      <c r="Q32" s="118" t="str">
        <f>IF(VLOOKUP($A32,'B2B - Flux 2 - UBL'!$A32:$R727,18,FALSE)=0,"",VLOOKUP($A32,'B2B - Flux 2 - UBL'!$A32:$R727,18,FALSE))</f>
        <v/>
      </c>
    </row>
    <row r="33" spans="1:17" ht="28.5" x14ac:dyDescent="0.25">
      <c r="A33" s="35" t="s">
        <v>66</v>
      </c>
      <c r="B33" s="22" t="s">
        <v>19</v>
      </c>
      <c r="C33" s="31"/>
      <c r="D33" s="32" t="s">
        <v>67</v>
      </c>
      <c r="E33" s="32"/>
      <c r="F33" s="32"/>
      <c r="G33" s="101" t="s">
        <v>667</v>
      </c>
      <c r="H33" s="47" t="str">
        <f>IF(VLOOKUP($A33,'B2B - Flux 2 - UBL'!$A33:$P728,9,FALSE)=0,"",VLOOKUP($A33,'B2B - Flux 2 - UBL'!$A33:$P728,9,FALSE))</f>
        <v>REFERENCE DE DOCUMENT</v>
      </c>
      <c r="I33" s="28">
        <f>IF(VLOOKUP($A33,'B2B - Flux 2 - UBL'!$A33:$P728,10,FALSE)=0,"",VLOOKUP($A33,'B2B - Flux 2 - UBL'!$A33:$P728,10,FALSE))</f>
        <v>20</v>
      </c>
      <c r="J33" s="28" t="str">
        <f>IF(VLOOKUP($A33,'B2B - Flux 2 - UBL'!$A33:$P728,11,FALSE)=0,"",VLOOKUP($A33,'B2B - Flux 2 - UBL'!$A33:$P728,11,FALSE))</f>
        <v/>
      </c>
      <c r="K33" s="55" t="str">
        <f>IF(VLOOKUP($A33,'B2B - Flux 2 - UBL'!$A33:$P728,12,FALSE)=0,"",VLOOKUP($A33,'B2B - Flux 2 - UBL'!$A33:$P728,12,FALSE))</f>
        <v/>
      </c>
      <c r="L33" s="27" t="str">
        <f>IF(VLOOKUP($A33,'B2B - Flux 2 - UBL'!$A33:$P728,13,FALSE)=0,"",VLOOKUP($A33,'B2B - Flux 2 - UBL'!$A33:$P728,13,FALSE))</f>
        <v>Identification d'une Facture précédemment envoyée par le Vendeur.</v>
      </c>
      <c r="M33" s="101" t="str">
        <f>IF(VLOOKUP($A33,'B2B - Flux 2 - UBL'!$A33:$P728,14,FALSE)=0,"",VLOOKUP($A33,'B2B - Flux 2 - UBL'!$A33:$P728,14,FALSE))</f>
        <v/>
      </c>
      <c r="N33" s="143" t="str">
        <f>IF(VLOOKUP($A33,'B2B - Flux 2 - UBL'!$A33:$R728,15,FALSE)=0,"",VLOOKUP($A33,'B2B - Flux 2 - UBL'!$A33:$R728,15,FALSE))</f>
        <v>G1.05
G1.06 (B2G-FT)</v>
      </c>
      <c r="O33" s="143" t="str">
        <f>IF(VLOOKUP($A33,'B2B - Flux 2 - UBL'!$A33:$R728,16,FALSE)=0,"",VLOOKUP($A33,'B2B - Flux 2 - UBL'!$A33:$R728,16,FALSE))</f>
        <v/>
      </c>
      <c r="P33" s="22" t="str">
        <f>IF(VLOOKUP($A33,'B2B - Flux 2 - UBL'!$A33:$R728,17,FALSE)=0,"",VLOOKUP($A33,'B2B - Flux 2 - UBL'!$A33:$R728,17,FALSE))</f>
        <v>BR-55</v>
      </c>
      <c r="Q33" s="27" t="str">
        <f>IF(VLOOKUP($A33,'B2B - Flux 2 - UBL'!$A33:$R728,18,FALSE)=0,"",VLOOKUP($A33,'B2B - Flux 2 - UBL'!$A33:$R728,18,FALSE))</f>
        <v/>
      </c>
    </row>
    <row r="34" spans="1:17" ht="42.75" x14ac:dyDescent="0.25">
      <c r="A34" s="35" t="s">
        <v>69</v>
      </c>
      <c r="B34" s="22" t="s">
        <v>36</v>
      </c>
      <c r="C34" s="39"/>
      <c r="D34" s="32" t="s">
        <v>70</v>
      </c>
      <c r="E34" s="32"/>
      <c r="F34" s="32"/>
      <c r="G34" s="101" t="s">
        <v>668</v>
      </c>
      <c r="H34" s="28" t="str">
        <f>IF(VLOOKUP($A34,'B2B - Flux 2 - UBL'!$A34:$P729,9,FALSE)=0,"",VLOOKUP($A34,'B2B - Flux 2 - UBL'!$A34:$P729,9,FALSE))</f>
        <v>DATE</v>
      </c>
      <c r="I34" s="28" t="str">
        <f>IF(VLOOKUP($A34,'B2B - Flux 2 - UBL'!$A34:$P729,10,FALSE)=0,"",VLOOKUP($A34,'B2B - Flux 2 - UBL'!$A34:$P729,10,FALSE))</f>
        <v>ISO</v>
      </c>
      <c r="J34" s="28" t="str">
        <f ca="1">IF(RIGHT(CELL("nomfichier",A28),LEN(CELL("nomfichier",A28))-FIND("]",CELL("nomfichier",A28)))="B2B - Flux 1&amp;2 - UBL","AAAA-MM-JJ","AAAAMMJJ")</f>
        <v>AAAAMMJJ</v>
      </c>
      <c r="K34" s="55" t="str">
        <f>IF(VLOOKUP($A34,'B2B - Flux 2 - UBL'!$A34:$P729,12,FALSE)=0,"",VLOOKUP($A34,'B2B - Flux 2 - UBL'!$A34:$P729,12,FALSE))</f>
        <v/>
      </c>
      <c r="L34" s="27" t="str">
        <f>IF(VLOOKUP($A34,'B2B - Flux 2 - UBL'!$A34:$P729,13,FALSE)=0,"",VLOOKUP($A34,'B2B - Flux 2 - UBL'!$A34:$P729,13,FALSE))</f>
        <v>Date à laquelle la Facture antérieure a été émise.</v>
      </c>
      <c r="M34" s="101" t="str">
        <f>IF(VLOOKUP($A34,'B2B - Flux 2 - UBL'!$A34:$P729,14,FALSE)=0,"",VLOOKUP($A34,'B2B - Flux 2 - UBL'!$A34:$P729,14,FALSE))</f>
        <v>La Date d'émission de facture antérieure doit être fournie si l'identifiant de facture antérieure n'est pas unique.</v>
      </c>
      <c r="N34" s="143" t="str">
        <f>IF(VLOOKUP($A34,'B2B - Flux 2 - UBL'!$A34:$R729,15,FALSE)=0,"",VLOOKUP($A34,'B2B - Flux 2 - UBL'!$A34:$R729,15,FALSE))</f>
        <v>G1.09
G1.36
G6.09</v>
      </c>
      <c r="O34" s="143" t="str">
        <f>IF(VLOOKUP($A34,'B2B - Flux 2 - UBL'!$A34:$R729,16,FALSE)=0,"",VLOOKUP($A34,'B2B - Flux 2 - UBL'!$A34:$R729,16,FALSE))</f>
        <v/>
      </c>
      <c r="P34" s="22" t="str">
        <f>IF(VLOOKUP($A34,'B2B - Flux 2 - UBL'!$A34:$R729,17,FALSE)=0,"",VLOOKUP($A34,'B2B - Flux 2 - UBL'!$A34:$R729,17,FALSE))</f>
        <v/>
      </c>
      <c r="Q34" s="27" t="str">
        <f>IF(VLOOKUP($A34,'B2B - Flux 2 - UBL'!$A34:$R729,18,FALSE)=0,"",VLOOKUP($A34,'B2B - Flux 2 - UBL'!$A34:$R729,18,FALSE))</f>
        <v/>
      </c>
    </row>
    <row r="35" spans="1:17" ht="28.5" x14ac:dyDescent="0.25">
      <c r="A35" s="23" t="s">
        <v>72</v>
      </c>
      <c r="B35" s="22" t="s">
        <v>19</v>
      </c>
      <c r="C35" s="40" t="s">
        <v>73</v>
      </c>
      <c r="D35" s="24"/>
      <c r="E35" s="24"/>
      <c r="F35" s="24"/>
      <c r="G35" s="101" t="s">
        <v>669</v>
      </c>
      <c r="H35" s="118" t="str">
        <f>IF(VLOOKUP($A35,'B2B - Flux 2 - UBL'!$A35:$P730,9,FALSE)=0,"",VLOOKUP($A35,'B2B - Flux 2 - UBL'!$A35:$P730,9,FALSE))</f>
        <v/>
      </c>
      <c r="I35" s="118" t="str">
        <f>IF(VLOOKUP($A35,'B2B - Flux 2 - UBL'!$A35:$P730,10,FALSE)=0,"",VLOOKUP($A35,'B2B - Flux 2 - UBL'!$A35:$P730,10,FALSE))</f>
        <v/>
      </c>
      <c r="J35" s="173" t="str">
        <f>IF(VLOOKUP($A35,'B2B - Flux 2 - UBL'!$A35:$P730,11,FALSE)=0,"",VLOOKUP($A35,'B2B - Flux 2 - UBL'!$A35:$P730,11,FALSE))</f>
        <v/>
      </c>
      <c r="K35" s="118" t="str">
        <f>IF(VLOOKUP($A35,'B2B - Flux 2 - UBL'!$A35:$P730,12,FALSE)=0,"",VLOOKUP($A35,'B2B - Flux 2 - UBL'!$A35:$P730,12,FALSE))</f>
        <v/>
      </c>
      <c r="L35" s="132" t="str">
        <f>IF(VLOOKUP($A35,'B2B - Flux 2 - UBL'!$A35:$P730,13,FALSE)=0,"",VLOOKUP($A35,'B2B - Flux 2 - UBL'!$A35:$P730,13,FALSE))</f>
        <v>Groupe de termes métiers fournissant des informations sur le Vendeur.</v>
      </c>
      <c r="M35" s="154" t="str">
        <f>IF(VLOOKUP($A35,'B2B - Flux 2 - UBL'!$A35:$P730,14,FALSE)=0,"",VLOOKUP($A35,'B2B - Flux 2 - UBL'!$A35:$P730,14,FALSE))</f>
        <v/>
      </c>
      <c r="N35" s="156" t="str">
        <f>IF(VLOOKUP($A35,'B2B - Flux 2 - UBL'!$A35:$R730,15,FALSE)=0,"",VLOOKUP($A35,'B2B - Flux 2 - UBL'!$A35:$R730,15,FALSE))</f>
        <v/>
      </c>
      <c r="O35" s="156" t="str">
        <f>IF(VLOOKUP($A35,'B2B - Flux 2 - UBL'!$A35:$R730,16,FALSE)=0,"",VLOOKUP($A35,'B2B - Flux 2 - UBL'!$A35:$R730,16,FALSE))</f>
        <v/>
      </c>
      <c r="P35" s="156" t="str">
        <f>IF(VLOOKUP($A35,'B2B - Flux 2 - UBL'!$A35:$R730,17,FALSE)=0,"",VLOOKUP($A35,'B2B - Flux 2 - UBL'!$A35:$R730,17,FALSE))</f>
        <v/>
      </c>
      <c r="Q35" s="118" t="str">
        <f>IF(VLOOKUP($A35,'B2B - Flux 2 - UBL'!$A35:$R730,18,FALSE)=0,"",VLOOKUP($A35,'B2B - Flux 2 - UBL'!$A35:$R730,18,FALSE))</f>
        <v/>
      </c>
    </row>
    <row r="36" spans="1:17" ht="57" x14ac:dyDescent="0.25">
      <c r="A36" s="35" t="s">
        <v>74</v>
      </c>
      <c r="B36" s="22" t="s">
        <v>19</v>
      </c>
      <c r="C36" s="31"/>
      <c r="D36" s="32" t="s">
        <v>75</v>
      </c>
      <c r="E36" s="32"/>
      <c r="F36" s="33"/>
      <c r="G36" s="101" t="s">
        <v>670</v>
      </c>
      <c r="H36" s="47" t="str">
        <f>IF(VLOOKUP($A36,'B2B - Flux 2 - UBL'!$A36:$P731,9,FALSE)=0,"",VLOOKUP($A36,'B2B - Flux 2 - UBL'!$A36:$P731,9,FALSE))</f>
        <v>TEXTE</v>
      </c>
      <c r="I36" s="28">
        <f>IF(VLOOKUP($A36,'B2B - Flux 2 - UBL'!$A36:$P731,10,FALSE)=0,"",VLOOKUP($A36,'B2B - Flux 2 - UBL'!$A36:$P731,10,FALSE))</f>
        <v>99</v>
      </c>
      <c r="J36" s="28" t="str">
        <f>IF(VLOOKUP($A36,'B2B - Flux 2 - UBL'!$A36:$P731,11,FALSE)=0,"",VLOOKUP($A36,'B2B - Flux 2 - UBL'!$A36:$P731,11,FALSE))</f>
        <v/>
      </c>
      <c r="K36" s="55" t="str">
        <f>IF(VLOOKUP($A36,'B2B - Flux 2 - UBL'!$A36:$P731,12,FALSE)=0,"",VLOOKUP($A36,'B2B - Flux 2 - UBL'!$A36:$P731,12,FALSE))</f>
        <v/>
      </c>
      <c r="L36" s="27" t="str">
        <f>IF(VLOOKUP($A36,'B2B - Flux 2 - UBL'!$A36:$P731,13,FALSE)=0,"",VLOOKUP($A36,'B2B - Flux 2 - UBL'!$A36:$P731,13,FALSE))</f>
        <v>Dénomination officielle complète sous laquelle le Vendeur est inscrit dans le registre national des personnes morales ou en tant qu'Assujetti, ou alors exerce ses activités en tant que personne ou groupe de personnes.</v>
      </c>
      <c r="M36" s="101" t="str">
        <f>IF(VLOOKUP($A36,'B2B - Flux 2 - UBL'!$A36:$P731,14,FALSE)=0,"",VLOOKUP($A36,'B2B - Flux 2 - UBL'!$A36:$P731,14,FALSE))</f>
        <v/>
      </c>
      <c r="N36" s="143" t="str">
        <f>IF(VLOOKUP($A36,'B2B - Flux 2 - UBL'!$A36:$R731,15,FALSE)=0,"",VLOOKUP($A36,'B2B - Flux 2 - UBL'!$A36:$R731,15,FALSE))</f>
        <v>G2.09</v>
      </c>
      <c r="O36" s="143" t="str">
        <f>IF(VLOOKUP($A36,'B2B - Flux 2 - UBL'!$A36:$R731,16,FALSE)=0,"",VLOOKUP($A36,'B2B - Flux 2 - UBL'!$A36:$R731,16,FALSE))</f>
        <v/>
      </c>
      <c r="P36" s="22" t="str">
        <f>IF(VLOOKUP($A36,'B2B - Flux 2 - UBL'!$A36:$R731,17,FALSE)=0,"",VLOOKUP($A36,'B2B - Flux 2 - UBL'!$A36:$R731,17,FALSE))</f>
        <v>BR-6</v>
      </c>
      <c r="Q36" s="27" t="str">
        <f>IF(VLOOKUP($A36,'B2B - Flux 2 - UBL'!$A36:$R731,18,FALSE)=0,"",VLOOKUP($A36,'B2B - Flux 2 - UBL'!$A36:$R731,18,FALSE))</f>
        <v/>
      </c>
    </row>
    <row r="37" spans="1:17" ht="42.75" x14ac:dyDescent="0.25">
      <c r="A37" s="35" t="s">
        <v>293</v>
      </c>
      <c r="B37" s="22" t="s">
        <v>36</v>
      </c>
      <c r="C37" s="31"/>
      <c r="D37" s="32" t="s">
        <v>294</v>
      </c>
      <c r="E37" s="37"/>
      <c r="F37" s="33"/>
      <c r="G37" s="101" t="s">
        <v>671</v>
      </c>
      <c r="H37" s="47" t="str">
        <f>IF(VLOOKUP($A37,'B2B - Flux 2 - UBL'!$A37:$P732,9,FALSE)=0,"",VLOOKUP($A37,'B2B - Flux 2 - UBL'!$A37:$P732,9,FALSE))</f>
        <v>TEXTE</v>
      </c>
      <c r="I37" s="28">
        <f>IF(VLOOKUP($A37,'B2B - Flux 2 - UBL'!$A37:$P732,10,FALSE)=0,"",VLOOKUP($A37,'B2B - Flux 2 - UBL'!$A37:$P732,10,FALSE))</f>
        <v>99</v>
      </c>
      <c r="J37" s="28" t="str">
        <f>IF(VLOOKUP($A37,'B2B - Flux 2 - UBL'!$A37:$P732,11,FALSE)=0,"",VLOOKUP($A37,'B2B - Flux 2 - UBL'!$A37:$P732,11,FALSE))</f>
        <v/>
      </c>
      <c r="K37" s="55" t="str">
        <f>IF(VLOOKUP($A37,'B2B - Flux 2 - UBL'!$A37:$P732,12,FALSE)=0,"",VLOOKUP($A37,'B2B - Flux 2 - UBL'!$A37:$P732,12,FALSE))</f>
        <v/>
      </c>
      <c r="L37" s="27" t="str">
        <f>IF(VLOOKUP($A37,'B2B - Flux 2 - UBL'!$A37:$P732,13,FALSE)=0,"",VLOOKUP($A37,'B2B - Flux 2 - UBL'!$A37:$P732,13,FALSE))</f>
        <v>Nom sous lequel le Vendeur est connu, autre que la Raison sociale du vendeur (également appelée Dénomination commerciale).</v>
      </c>
      <c r="M37" s="101" t="str">
        <f>IF(VLOOKUP($A37,'B2B - Flux 2 - UBL'!$A37:$P732,14,FALSE)=0,"",VLOOKUP($A37,'B2B - Flux 2 - UBL'!$A37:$P732,14,FALSE))</f>
        <v>Elle peut être utilisée si elle diffère de la Raison sociale du Vendeur.</v>
      </c>
      <c r="N37" s="143" t="str">
        <f>IF(VLOOKUP($A37,'B2B - Flux 2 - UBL'!$A37:$R732,15,FALSE)=0,"",VLOOKUP($A37,'B2B - Flux 2 - UBL'!$A37:$R732,15,FALSE))</f>
        <v>G2.09</v>
      </c>
      <c r="O37" s="143" t="str">
        <f>IF(VLOOKUP($A37,'B2B - Flux 2 - UBL'!$A37:$R732,16,FALSE)=0,"",VLOOKUP($A37,'B2B - Flux 2 - UBL'!$A37:$R732,16,FALSE))</f>
        <v/>
      </c>
      <c r="P37" s="22" t="str">
        <f>IF(VLOOKUP($A37,'B2B - Flux 2 - UBL'!$A37:$R732,17,FALSE)=0,"",VLOOKUP($A37,'B2B - Flux 2 - UBL'!$A37:$R732,17,FALSE))</f>
        <v/>
      </c>
      <c r="Q37" s="27" t="str">
        <f>IF(VLOOKUP($A37,'B2B - Flux 2 - UBL'!$A37:$R732,18,FALSE)=0,"",VLOOKUP($A37,'B2B - Flux 2 - UBL'!$A37:$R732,18,FALSE))</f>
        <v/>
      </c>
    </row>
    <row r="38" spans="1:17" ht="85.5" x14ac:dyDescent="0.25">
      <c r="A38" s="35" t="s">
        <v>76</v>
      </c>
      <c r="B38" s="41" t="s">
        <v>42</v>
      </c>
      <c r="C38" s="31"/>
      <c r="D38" s="32" t="s">
        <v>77</v>
      </c>
      <c r="E38" s="32"/>
      <c r="F38" s="33"/>
      <c r="G38" s="101" t="s">
        <v>1212</v>
      </c>
      <c r="H38" s="47" t="str">
        <f>IF(VLOOKUP($A38,'B2B - Flux 2 - UBL'!$A38:$P733,9,FALSE)=0,"",VLOOKUP($A38,'B2B - Flux 2 - UBL'!$A38:$P733,9,FALSE))</f>
        <v>IDENTIFIANT</v>
      </c>
      <c r="I38" s="28">
        <f>IF(VLOOKUP($A38,'B2B - Flux 2 - UBL'!$A38:$P733,10,FALSE)=0,"",VLOOKUP($A38,'B2B - Flux 2 - UBL'!$A38:$P733,10,FALSE))</f>
        <v>100</v>
      </c>
      <c r="J38" s="28" t="str">
        <f>IF(VLOOKUP($A38,'B2B - Flux 2 - UBL'!$A38:$P733,11,FALSE)=0,"",VLOOKUP($A38,'B2B - Flux 2 - UBL'!$A38:$P733,11,FALSE))</f>
        <v/>
      </c>
      <c r="K38" s="55" t="str">
        <f>IF(VLOOKUP($A38,'B2B - Flux 2 - UBL'!$A38:$P733,12,FALSE)=0,"",VLOOKUP($A38,'B2B - Flux 2 - UBL'!$A38:$P733,12,FALSE))</f>
        <v>C'est le numéro de SIRET qu'il faudra à minima renseigner</v>
      </c>
      <c r="L38" s="27" t="str">
        <f>IF(VLOOKUP($A38,'B2B - Flux 2 - UBL'!$A38:$P733,13,FALSE)=0,"",VLOOKUP($A38,'B2B - Flux 2 - UBL'!$A38:$P733,13,FALSE))</f>
        <v>Identification du Vendeur</v>
      </c>
      <c r="M38" s="101" t="str">
        <f>IF(VLOOKUP($A38,'B2B - Flux 2 - UBL'!$A38:$P733,14,FALSE)=0,"",VLOOKUP($A38,'B2B - Flux 2 - UBL'!$A38:$P733,14,FALSE))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143" t="str">
        <f>IF(VLOOKUP($A38,'B2B - Flux 2 - UBL'!$A38:$R733,15,FALSE)=0,"",VLOOKUP($A38,'B2B - Flux 2 - UBL'!$A38:$R733,15,FALSE))</f>
        <v/>
      </c>
      <c r="O38" s="143" t="str">
        <f>IF(VLOOKUP($A38,'B2B - Flux 2 - UBL'!$A38:$R733,16,FALSE)=0,"",VLOOKUP($A38,'B2B - Flux 2 - UBL'!$A38:$R733,16,FALSE))</f>
        <v/>
      </c>
      <c r="P38" s="22" t="str">
        <f>IF(VLOOKUP($A38,'B2B - Flux 2 - UBL'!$A38:$R733,17,FALSE)=0,"",VLOOKUP($A38,'B2B - Flux 2 - UBL'!$A38:$R733,17,FALSE))</f>
        <v>BR-CO-26</v>
      </c>
      <c r="Q38" s="27" t="str">
        <f>IF(VLOOKUP($A38,'B2B - Flux 2 - UBL'!$A38:$R733,18,FALSE)=0,"",VLOOKUP($A38,'B2B - Flux 2 - UBL'!$A38:$R733,18,FALSE))</f>
        <v/>
      </c>
    </row>
    <row r="39" spans="1:17" ht="57" x14ac:dyDescent="0.25">
      <c r="A39" s="35" t="s">
        <v>1204</v>
      </c>
      <c r="B39" s="41" t="s">
        <v>36</v>
      </c>
      <c r="C39" s="31"/>
      <c r="D39" s="32" t="s">
        <v>422</v>
      </c>
      <c r="E39" s="32"/>
      <c r="F39" s="33"/>
      <c r="G39" s="101" t="s">
        <v>1213</v>
      </c>
      <c r="H39" s="47" t="str">
        <f>IF(VLOOKUP($A39,'B2B - Flux 2 - UBL'!$A39:$P734,9,FALSE)=0,"",VLOOKUP($A39,'B2B - Flux 2 - UBL'!$A39:$P734,9,FALSE))</f>
        <v>IDENTIFIANT</v>
      </c>
      <c r="I39" s="28">
        <f>IF(VLOOKUP($A39,'B2B - Flux 2 - UBL'!$A39:$P734,10,FALSE)=0,"",VLOOKUP($A39,'B2B - Flux 2 - UBL'!$A39:$P734,10,FALSE))</f>
        <v>5</v>
      </c>
      <c r="J39" s="28" t="str">
        <f>IF(VLOOKUP($A39,'B2B - Flux 2 - UBL'!$A39:$P734,11,FALSE)=0,"",VLOOKUP($A39,'B2B - Flux 2 - UBL'!$A39:$P734,11,FALSE))</f>
        <v/>
      </c>
      <c r="K39" s="55" t="str">
        <f>IF(VLOOKUP($A39,'B2B - Flux 2 - UBL'!$A39:$P734,12,FALSE)=0,"",VLOOKUP($A39,'B2B - Flux 2 - UBL'!$A39:$P734,12,FALSE))</f>
        <v/>
      </c>
      <c r="L39" s="27" t="str">
        <f>IF(VLOOKUP($A39,'B2B - Flux 2 - UBL'!$A39:$P734,13,FALSE)=0,"",VLOOKUP($A39,'B2B - Flux 2 - UBL'!$A39:$P734,13,FALSE))</f>
        <v>Identifiant du schéma de l'identifiant du vendeur.</v>
      </c>
      <c r="M39" s="101" t="str">
        <f>IF(VLOOKUP($A39,'B2B - Flux 2 - UBL'!$A39:$P734,14,FALSE)=0,"",VLOOKUP($A39,'B2B - Flux 2 - UBL'!$A39:$P734,14,FALSE))</f>
        <v>S'il est utilisé, l'identifiant du schéma doit être choisi parmi les entrées  de liste publiée par l'agence de maintenance ISO 6523.</v>
      </c>
      <c r="N39" s="143" t="str">
        <f>IF(VLOOKUP($A39,'B2B - Flux 2 - UBL'!$A39:$R734,15,FALSE)=0,"",VLOOKUP($A39,'B2B - Flux 2 - UBL'!$A39:$R734,15,FALSE))</f>
        <v>G1.08
G2.07
G1.11
S1.11</v>
      </c>
      <c r="O39" s="143" t="str">
        <f>IF(VLOOKUP($A39,'B2B - Flux 2 - UBL'!$A39:$R734,16,FALSE)=0,"",VLOOKUP($A39,'B2B - Flux 2 - UBL'!$A39:$R734,16,FALSE))</f>
        <v/>
      </c>
      <c r="P39" s="22" t="str">
        <f>IF(VLOOKUP($A39,'B2B - Flux 2 - UBL'!$A39:$R734,17,FALSE)=0,"",VLOOKUP($A39,'B2B - Flux 2 - UBL'!$A39:$R734,17,FALSE))</f>
        <v/>
      </c>
      <c r="Q39" s="27" t="str">
        <f>IF(VLOOKUP($A39,'B2B - Flux 2 - UBL'!$A39:$R734,18,FALSE)=0,"",VLOOKUP($A39,'B2B - Flux 2 - UBL'!$A39:$R734,18,FALSE))</f>
        <v/>
      </c>
    </row>
    <row r="40" spans="1:17" ht="42.75" x14ac:dyDescent="0.25">
      <c r="A40" s="35" t="s">
        <v>78</v>
      </c>
      <c r="B40" s="22" t="s">
        <v>36</v>
      </c>
      <c r="C40" s="31"/>
      <c r="D40" s="32" t="s">
        <v>79</v>
      </c>
      <c r="E40" s="32"/>
      <c r="F40" s="33"/>
      <c r="G40" s="101" t="s">
        <v>672</v>
      </c>
      <c r="H40" s="47" t="str">
        <f>IF(VLOOKUP($A40,'B2B - Flux 2 - UBL'!$A40:$P735,9,FALSE)=0,"",VLOOKUP($A40,'B2B - Flux 2 - UBL'!$A40:$P735,9,FALSE))</f>
        <v>IDENTIFIANT</v>
      </c>
      <c r="I40" s="28">
        <f>IF(VLOOKUP($A40,'B2B - Flux 2 - UBL'!$A40:$P735,10,FALSE)=0,"",VLOOKUP($A40,'B2B - Flux 2 - UBL'!$A40:$P735,10,FALSE))</f>
        <v>9</v>
      </c>
      <c r="J40" s="28" t="str">
        <f>IF(VLOOKUP($A40,'B2B - Flux 2 - UBL'!$A40:$P735,11,FALSE)=0,"",VLOOKUP($A40,'B2B - Flux 2 - UBL'!$A40:$P735,11,FALSE))</f>
        <v xml:space="preserve">CODE 0002 + SIREN
</v>
      </c>
      <c r="K40" s="55" t="str">
        <f>IF(VLOOKUP($A40,'B2B - Flux 2 - UBL'!$A40:$P735,12,FALSE)=0,"",VLOOKUP($A40,'B2B - Flux 2 - UBL'!$A40:$P735,12,FALSE))</f>
        <v/>
      </c>
      <c r="L40" s="27" t="str">
        <f>IF(VLOOKUP($A40,'B2B - Flux 2 - UBL'!$A40:$P735,13,FALSE)=0,"",VLOOKUP($A40,'B2B - Flux 2 - UBL'!$A40:$P735,13,FALSE))</f>
        <v>Identifiant délivré par un organisme d’enregistrement officiel, qui identifie le Vendeur comme une entité juridique ou une personne morale.</v>
      </c>
      <c r="M40" s="101" t="str">
        <f>IF(VLOOKUP($A40,'B2B - Flux 2 - UBL'!$A40:$P735,14,FALSE)=0,"",VLOOKUP($A40,'B2B - Flux 2 - UBL'!$A40:$P735,14,FALSE))</f>
        <v>Si aucun schéma d'identification n'est précisé, il devrait être connu de l'Acheteur et du Vendeur.</v>
      </c>
      <c r="N40" s="143" t="str">
        <f>IF(VLOOKUP($A40,'B2B - Flux 2 - UBL'!$A40:$R735,15,FALSE)=0,"",VLOOKUP($A40,'B2B - Flux 2 - UBL'!$A40:$R735,15,FALSE))</f>
        <v>G1.61</v>
      </c>
      <c r="O40" s="143" t="str">
        <f>IF(VLOOKUP($A40,'B2B - Flux 2 - UBL'!$A40:$R735,16,FALSE)=0,"",VLOOKUP($A40,'B2B - Flux 2 - UBL'!$A40:$R735,16,FALSE))</f>
        <v/>
      </c>
      <c r="P40" s="22" t="str">
        <f>IF(VLOOKUP($A40,'B2B - Flux 2 - UBL'!$A40:$R735,17,FALSE)=0,"",VLOOKUP($A40,'B2B - Flux 2 - UBL'!$A40:$R735,17,FALSE))</f>
        <v>BR-CO-26</v>
      </c>
      <c r="Q40" s="27" t="str">
        <f>IF(VLOOKUP($A40,'B2B - Flux 2 - UBL'!$A40:$R735,18,FALSE)=0,"",VLOOKUP($A40,'B2B - Flux 2 - UBL'!$A40:$R735,18,FALSE))</f>
        <v/>
      </c>
    </row>
    <row r="41" spans="1:17" ht="71.25" x14ac:dyDescent="0.25">
      <c r="A41" s="35" t="s">
        <v>81</v>
      </c>
      <c r="B41" s="22" t="s">
        <v>36</v>
      </c>
      <c r="C41" s="31"/>
      <c r="D41" s="32" t="s">
        <v>82</v>
      </c>
      <c r="E41" s="32"/>
      <c r="F41" s="33"/>
      <c r="G41" s="101" t="s">
        <v>673</v>
      </c>
      <c r="H41" s="44" t="str">
        <f>IF(VLOOKUP($A41,'B2B - Flux 2 - UBL'!$A41:$P736,9,FALSE)=0,"",VLOOKUP($A41,'B2B - Flux 2 - UBL'!$A41:$P736,9,FALSE))</f>
        <v>IDENTIFIANT</v>
      </c>
      <c r="I41" s="47">
        <f>IF(VLOOKUP($A41,'B2B - Flux 2 - UBL'!$A41:$P736,10,FALSE)=0,"",VLOOKUP($A41,'B2B - Flux 2 - UBL'!$A41:$P736,10,FALSE))</f>
        <v>14</v>
      </c>
      <c r="J41" s="28" t="str">
        <f>IF(VLOOKUP($A41,'B2B - Flux 2 - UBL'!$A41:$P736,11,FALSE)=0,"",VLOOKUP($A41,'B2B - Flux 2 - UBL'!$A41:$P736,11,FALSE))</f>
        <v/>
      </c>
      <c r="K41" s="105" t="str">
        <f>IF(VLOOKUP($A41,'B2B - Flux 2 - UBL'!$A41:$P736,12,FALSE)=0,"",VLOOKUP($A41,'B2B - Flux 2 - UBL'!$A41:$P736,12,FALSE))</f>
        <v/>
      </c>
      <c r="L41" s="158" t="str">
        <f>IF(VLOOKUP($A41,'B2B - Flux 2 - UBL'!$A41:$P736,13,FALSE)=0,"",VLOOKUP($A41,'B2B - Flux 2 - UBL'!$A41:$P736,13,FALSE))</f>
        <v>Identifiant à la TVA du Vendeur (également appelé Numéro d'identification à la TVA du vendeur).</v>
      </c>
      <c r="M41" s="101" t="str">
        <f>IF(VLOOKUP($A41,'B2B - Flux 2 - UBL'!$A41:$P736,14,FALSE)=0,"",VLOOKUP($A41,'B2B - Flux 2 - UBL'!$A41:$P736,14,FALSE))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143" t="str">
        <f>IF(VLOOKUP($A41,'B2B - Flux 2 - UBL'!$A41:$R736,15,FALSE)=0,"",VLOOKUP($A41,'B2B - Flux 2 - UBL'!$A41:$R736,15,FALSE))</f>
        <v>G1.46
G1.47</v>
      </c>
      <c r="O41" s="143" t="str">
        <f>IF(VLOOKUP($A41,'B2B - Flux 2 - UBL'!$A41:$R736,16,FALSE)=0,"",VLOOKUP($A41,'B2B - Flux 2 - UBL'!$A41:$R736,16,FALSE))</f>
        <v/>
      </c>
      <c r="P41" s="22" t="str">
        <f>IF(VLOOKUP($A41,'B2B - Flux 2 - UBL'!$A41:$R736,17,FALSE)=0,"",VLOOKUP($A41,'B2B - Flux 2 - UBL'!$A41:$R736,17,FALSE))</f>
        <v>BR-CO-9
BR-CO-26</v>
      </c>
      <c r="Q41" s="158" t="str">
        <f>IF(VLOOKUP($A41,'B2B - Flux 2 - UBL'!$A41:$R736,18,FALSE)=0,"",VLOOKUP($A41,'B2B - Flux 2 - UBL'!$A41:$R736,18,FALSE))</f>
        <v/>
      </c>
    </row>
    <row r="42" spans="1:17" ht="85.5" x14ac:dyDescent="0.25">
      <c r="A42" s="35" t="s">
        <v>295</v>
      </c>
      <c r="B42" s="22" t="s">
        <v>36</v>
      </c>
      <c r="C42" s="45"/>
      <c r="D42" s="32" t="s">
        <v>297</v>
      </c>
      <c r="E42" s="46"/>
      <c r="F42" s="46"/>
      <c r="G42" s="101" t="s">
        <v>673</v>
      </c>
      <c r="H42" s="44" t="str">
        <f>IF(VLOOKUP($A42,'B2B - Flux 2 - UBL'!$A42:$P737,9,FALSE)=0,"",VLOOKUP($A42,'B2B - Flux 2 - UBL'!$A42:$P737,9,FALSE))</f>
        <v>IDENTIFIANT</v>
      </c>
      <c r="I42" s="47" t="str">
        <f>IF(VLOOKUP($A42,'B2B - Flux 2 - UBL'!$A42:$P737,10,FALSE)=0,"",VLOOKUP($A42,'B2B - Flux 2 - UBL'!$A42:$P737,10,FALSE))</f>
        <v/>
      </c>
      <c r="J42" s="28" t="str">
        <f>IF(VLOOKUP($A42,'B2B - Flux 2 - UBL'!$A42:$P737,11,FALSE)=0,"",VLOOKUP($A42,'B2B - Flux 2 - UBL'!$A42:$P737,11,FALSE))</f>
        <v/>
      </c>
      <c r="K42" s="55" t="str">
        <f>IF(VLOOKUP($A42,'B2B - Flux 2 - UBL'!$A42:$P737,12,FALSE)=0,"",VLOOKUP($A42,'B2B - Flux 2 - UBL'!$A42:$P737,12,FALSE))</f>
        <v>Cette donnée n'est pas utilisée en général en France</v>
      </c>
      <c r="L42" s="27" t="str">
        <f>IF(VLOOKUP($A42,'B2B - Flux 2 - UBL'!$A42:$P737,13,FALSE)=0,"",VLOOKUP($A42,'B2B - Flux 2 - UBL'!$A42:$P737,13,FALSE))</f>
        <v>Référence permettant au Vendeur d'indiquer qu'il est enregistré auprès de l'administration fiscale.
Pour la France, cette donnée ne permet pas de véhiculer le n° de TVA intracommunautaire</v>
      </c>
      <c r="M42" s="101" t="str">
        <f>IF(VLOOKUP($A42,'B2B - Flux 2 - UBL'!$A42:$P737,14,FALSE)=0,"",VLOOKUP($A42,'B2B - Flux 2 - UBL'!$A42:$P737,14,FALSE))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143" t="str">
        <f>IF(VLOOKUP($A42,'B2B - Flux 2 - UBL'!$A42:$R737,15,FALSE)=0,"",VLOOKUP($A42,'B2B - Flux 2 - UBL'!$A42:$R737,15,FALSE))</f>
        <v/>
      </c>
      <c r="O42" s="143" t="str">
        <f>IF(VLOOKUP($A42,'B2B - Flux 2 - UBL'!$A42:$R737,16,FALSE)=0,"",VLOOKUP($A42,'B2B - Flux 2 - UBL'!$A42:$R737,16,FALSE))</f>
        <v/>
      </c>
      <c r="P42" s="22" t="str">
        <f>IF(VLOOKUP($A42,'B2B - Flux 2 - UBL'!$A42:$R737,17,FALSE)=0,"",VLOOKUP($A42,'B2B - Flux 2 - UBL'!$A42:$R737,17,FALSE))</f>
        <v/>
      </c>
      <c r="Q42" s="27" t="str">
        <f>IF(VLOOKUP($A42,'B2B - Flux 2 - UBL'!$A42:$R737,18,FALSE)=0,"",VLOOKUP($A42,'B2B - Flux 2 - UBL'!$A42:$R737,18,FALSE))</f>
        <v/>
      </c>
    </row>
    <row r="43" spans="1:17" ht="28.5" x14ac:dyDescent="0.25">
      <c r="A43" s="35" t="s">
        <v>83</v>
      </c>
      <c r="B43" s="22" t="s">
        <v>36</v>
      </c>
      <c r="C43" s="45"/>
      <c r="D43" s="32" t="s">
        <v>84</v>
      </c>
      <c r="E43" s="46"/>
      <c r="F43" s="46"/>
      <c r="G43" s="101" t="s">
        <v>674</v>
      </c>
      <c r="H43" s="47" t="str">
        <f>IF(VLOOKUP($A43,'B2B - Flux 2 - UBL'!$A43:$P738,9,FALSE)=0,"",VLOOKUP($A43,'B2B - Flux 2 - UBL'!$A43:$P738,9,FALSE))</f>
        <v>TEXTE</v>
      </c>
      <c r="I43" s="47">
        <f>IF(VLOOKUP($A43,'B2B - Flux 2 - UBL'!$A43:$P738,10,FALSE)=0,"",VLOOKUP($A43,'B2B - Flux 2 - UBL'!$A43:$P738,10,FALSE))</f>
        <v>1024</v>
      </c>
      <c r="J43" s="28" t="str">
        <f>IF(VLOOKUP($A43,'B2B - Flux 2 - UBL'!$A43:$P738,11,FALSE)=0,"",VLOOKUP($A43,'B2B - Flux 2 - UBL'!$A43:$P738,11,FALSE))</f>
        <v/>
      </c>
      <c r="K43" s="55" t="str">
        <f>IF(VLOOKUP($A43,'B2B - Flux 2 - UBL'!$A43:$P738,12,FALSE)=0,"",VLOOKUP($A43,'B2B - Flux 2 - UBL'!$A43:$P738,12,FALSE))</f>
        <v/>
      </c>
      <c r="L43" s="158" t="str">
        <f>IF(VLOOKUP($A43,'B2B - Flux 2 - UBL'!$A43:$P738,13,FALSE)=0,"",VLOOKUP($A43,'B2B - Flux 2 - UBL'!$A43:$P738,13,FALSE))</f>
        <v>Informations juridiques additionnelles sur le Vendeur.</v>
      </c>
      <c r="M43" s="101" t="str">
        <f>IF(VLOOKUP($A43,'B2B - Flux 2 - UBL'!$A43:$P738,14,FALSE)=0,"",VLOOKUP($A43,'B2B - Flux 2 - UBL'!$A43:$P738,14,FALSE))</f>
        <v> Exemple : capital social.</v>
      </c>
      <c r="N43" s="143" t="str">
        <f>IF(VLOOKUP($A43,'B2B - Flux 2 - UBL'!$A43:$R738,15,FALSE)=0,"",VLOOKUP($A43,'B2B - Flux 2 - UBL'!$A43:$R738,15,FALSE))</f>
        <v>G2.27
P1.08</v>
      </c>
      <c r="O43" s="143" t="str">
        <f>IF(VLOOKUP($A43,'B2B - Flux 2 - UBL'!$A43:$R738,16,FALSE)=0,"",VLOOKUP($A43,'B2B - Flux 2 - UBL'!$A43:$R738,16,FALSE))</f>
        <v/>
      </c>
      <c r="P43" s="22" t="str">
        <f>IF(VLOOKUP($A43,'B2B - Flux 2 - UBL'!$A43:$R738,17,FALSE)=0,"",VLOOKUP($A43,'B2B - Flux 2 - UBL'!$A43:$R738,17,FALSE))</f>
        <v/>
      </c>
      <c r="Q43" s="158" t="str">
        <f>IF(VLOOKUP($A43,'B2B - Flux 2 - UBL'!$A43:$R738,18,FALSE)=0,"",VLOOKUP($A43,'B2B - Flux 2 - UBL'!$A43:$R738,18,FALSE))</f>
        <v/>
      </c>
    </row>
    <row r="44" spans="1:17" ht="28.5" x14ac:dyDescent="0.25">
      <c r="A44" s="35" t="s">
        <v>296</v>
      </c>
      <c r="B44" s="22" t="s">
        <v>36</v>
      </c>
      <c r="C44" s="45"/>
      <c r="D44" s="48" t="s">
        <v>298</v>
      </c>
      <c r="E44" s="46"/>
      <c r="F44" s="46"/>
      <c r="G44" s="101" t="s">
        <v>675</v>
      </c>
      <c r="H44" s="44" t="str">
        <f>IF(VLOOKUP($A44,'B2B - Flux 2 - UBL'!$A44:$P739,9,FALSE)=0,"",VLOOKUP($A44,'B2B - Flux 2 - UBL'!$A44:$P739,9,FALSE))</f>
        <v>IDENTIFIANT</v>
      </c>
      <c r="I44" s="47">
        <f>IF(VLOOKUP($A44,'B2B - Flux 2 - UBL'!$A44:$P739,10,FALSE)=0,"",VLOOKUP($A44,'B2B - Flux 2 - UBL'!$A44:$P739,10,FALSE))</f>
        <v>50</v>
      </c>
      <c r="J44" s="28" t="str">
        <f>IF(VLOOKUP($A44,'B2B - Flux 2 - UBL'!$A44:$P739,11,FALSE)=0,"",VLOOKUP($A44,'B2B - Flux 2 - UBL'!$A44:$P739,11,FALSE))</f>
        <v/>
      </c>
      <c r="K44" s="55" t="str">
        <f>IF(VLOOKUP($A44,'B2B - Flux 2 - UBL'!$A44:$P739,12,FALSE)=0,"",VLOOKUP($A44,'B2B - Flux 2 - UBL'!$A44:$P739,12,FALSE))</f>
        <v/>
      </c>
      <c r="L44" s="158" t="str">
        <f>IF(VLOOKUP($A44,'B2B - Flux 2 - UBL'!$A44:$P739,13,FALSE)=0,"",VLOOKUP($A44,'B2B - Flux 2 - UBL'!$A44:$P739,13,FALSE))</f>
        <v>Identifie l'adresse électronique du Vendeur à laquelle un document commercial peut être transmis.</v>
      </c>
      <c r="M44" s="101" t="str">
        <f>IF(VLOOKUP($A44,'B2B - Flux 2 - UBL'!$A44:$P739,14,FALSE)=0,"",VLOOKUP($A44,'B2B - Flux 2 - UBL'!$A44:$P739,14,FALSE))</f>
        <v/>
      </c>
      <c r="N44" s="143" t="str">
        <f>IF(VLOOKUP($A44,'B2B - Flux 2 - UBL'!$A44:$R739,15,FALSE)=0,"",VLOOKUP($A44,'B2B - Flux 2 - UBL'!$A44:$R739,15,FALSE))</f>
        <v/>
      </c>
      <c r="O44" s="143" t="str">
        <f>IF(VLOOKUP($A44,'B2B - Flux 2 - UBL'!$A44:$R739,16,FALSE)=0,"",VLOOKUP($A44,'B2B - Flux 2 - UBL'!$A44:$R739,16,FALSE))</f>
        <v/>
      </c>
      <c r="P44" s="22" t="str">
        <f>IF(VLOOKUP($A44,'B2B - Flux 2 - UBL'!$A44:$R739,17,FALSE)=0,"",VLOOKUP($A44,'B2B - Flux 2 - UBL'!$A44:$R739,17,FALSE))</f>
        <v>BR-62</v>
      </c>
      <c r="Q44" s="158" t="str">
        <f>IF(VLOOKUP($A44,'B2B - Flux 2 - UBL'!$A44:$R739,18,FALSE)=0,"",VLOOKUP($A44,'B2B - Flux 2 - UBL'!$A44:$R739,18,FALSE))</f>
        <v/>
      </c>
    </row>
    <row r="45" spans="1:17" ht="28.5" x14ac:dyDescent="0.25">
      <c r="A45" s="35" t="s">
        <v>1240</v>
      </c>
      <c r="B45" s="22" t="s">
        <v>19</v>
      </c>
      <c r="C45" s="45"/>
      <c r="D45" s="32" t="s">
        <v>422</v>
      </c>
      <c r="E45" s="46"/>
      <c r="F45" s="46"/>
      <c r="G45" s="101" t="s">
        <v>675</v>
      </c>
      <c r="H45" s="44" t="str">
        <f>IF(VLOOKUP($A45,'B2B - Flux 2 - UBL'!$A45:$P740,9,FALSE)=0,"",VLOOKUP($A45,'B2B - Flux 2 - UBL'!$A45:$P740,9,FALSE))</f>
        <v>IDENTIFIANT</v>
      </c>
      <c r="I45" s="47" t="str">
        <f>IF(VLOOKUP($A45,'B2B - Flux 2 - UBL'!$A45:$P740,10,FALSE)=0,"",VLOOKUP($A45,'B2B - Flux 2 - UBL'!$A45:$P740,10,FALSE))</f>
        <v/>
      </c>
      <c r="J45" s="28" t="str">
        <f>IF(VLOOKUP($A45,'B2B - Flux 2 - UBL'!$A45:$P740,11,FALSE)=0,"",VLOOKUP($A45,'B2B - Flux 2 - UBL'!$A45:$P740,11,FALSE))</f>
        <v>EN16931 Codelists</v>
      </c>
      <c r="K45" s="55" t="str">
        <f>IF(VLOOKUP($A45,'B2B - Flux 2 - UBL'!$A45:$P740,12,FALSE)=0,"",VLOOKUP($A45,'B2B - Flux 2 - UBL'!$A45:$P740,12,FALSE))</f>
        <v/>
      </c>
      <c r="L45" s="158" t="str">
        <f>IF(VLOOKUP($A45,'B2B - Flux 2 - UBL'!$A45:$P740,13,FALSE)=0,"",VLOOKUP($A45,'B2B - Flux 2 - UBL'!$A45:$P740,13,FALSE))</f>
        <v>Identifie l'adresse électronique du Vendeur à laquelle un document commercial peut être transmis.</v>
      </c>
      <c r="M45" s="101" t="str">
        <f>IF(VLOOKUP($A45,'B2B - Flux 2 - UBL'!$A45:$P740,14,FALSE)=0,"",VLOOKUP($A45,'B2B - Flux 2 - UBL'!$A45:$P740,14,FALSE))</f>
        <v>Identifiant du schéma d'identification de l'adresse électronique du vendeur</v>
      </c>
      <c r="N45" s="143" t="str">
        <f>IF(VLOOKUP($A45,'B2B - Flux 2 - UBL'!$A45:$R740,15,FALSE)=0,"",VLOOKUP($A45,'B2B - Flux 2 - UBL'!$A45:$R740,15,FALSE))</f>
        <v/>
      </c>
      <c r="O45" s="143" t="str">
        <f>IF(VLOOKUP($A45,'B2B - Flux 2 - UBL'!$A45:$R740,16,FALSE)=0,"",VLOOKUP($A45,'B2B - Flux 2 - UBL'!$A45:$R740,16,FALSE))</f>
        <v/>
      </c>
      <c r="P45" s="22" t="str">
        <f>IF(VLOOKUP($A45,'B2B - Flux 2 - UBL'!$A45:$R740,17,FALSE)=0,"",VLOOKUP($A45,'B2B - Flux 2 - UBL'!$A45:$R740,17,FALSE))</f>
        <v/>
      </c>
      <c r="Q45" s="158" t="str">
        <f>IF(VLOOKUP($A45,'B2B - Flux 2 - UBL'!$A45:$R740,18,FALSE)=0,"",VLOOKUP($A45,'B2B - Flux 2 - UBL'!$A45:$R740,18,FALSE))</f>
        <v/>
      </c>
    </row>
    <row r="46" spans="1:17" ht="28.5" x14ac:dyDescent="0.25">
      <c r="A46" s="35" t="s">
        <v>85</v>
      </c>
      <c r="B46" s="22" t="s">
        <v>19</v>
      </c>
      <c r="C46" s="31"/>
      <c r="D46" s="48" t="s">
        <v>86</v>
      </c>
      <c r="E46" s="32"/>
      <c r="F46" s="32"/>
      <c r="G46" s="101" t="s">
        <v>676</v>
      </c>
      <c r="H46" s="118" t="str">
        <f>IF(VLOOKUP($A46,'B2B - Flux 2 - UBL'!$A46:$P741,9,FALSE)=0,"",VLOOKUP($A46,'B2B - Flux 2 - UBL'!$A46:$P741,9,FALSE))</f>
        <v/>
      </c>
      <c r="I46" s="118" t="str">
        <f>IF(VLOOKUP($A46,'B2B - Flux 2 - UBL'!$A46:$P741,10,FALSE)=0,"",VLOOKUP($A46,'B2B - Flux 2 - UBL'!$A46:$P741,10,FALSE))</f>
        <v/>
      </c>
      <c r="J46" s="173" t="str">
        <f>IF(VLOOKUP($A46,'B2B - Flux 2 - UBL'!$A46:$P741,11,FALSE)=0,"",VLOOKUP($A46,'B2B - Flux 2 - UBL'!$A46:$P741,11,FALSE))</f>
        <v/>
      </c>
      <c r="K46" s="118" t="str">
        <f>IF(VLOOKUP($A46,'B2B - Flux 2 - UBL'!$A46:$P741,12,FALSE)=0,"",VLOOKUP($A46,'B2B - Flux 2 - UBL'!$A46:$P741,12,FALSE))</f>
        <v/>
      </c>
      <c r="L46" s="132" t="str">
        <f>IF(VLOOKUP($A46,'B2B - Flux 2 - UBL'!$A46:$P741,13,FALSE)=0,"",VLOOKUP($A46,'B2B - Flux 2 - UBL'!$A46:$P741,13,FALSE))</f>
        <v>Groupe de termes métiers fournissant des informations sur l'adresse du Vendeur.</v>
      </c>
      <c r="M46" s="154" t="str">
        <f>IF(VLOOKUP($A46,'B2B - Flux 2 - UBL'!$A46:$P741,14,FALSE)=0,"",VLOOKUP($A46,'B2B - Flux 2 - UBL'!$A46:$P741,14,FALSE))</f>
        <v>Les éléments pertinents de l'adresse doivent être remplis pour se conformer aux exigences légales.</v>
      </c>
      <c r="N46" s="156" t="str">
        <f>IF(VLOOKUP($A46,'B2B - Flux 2 - UBL'!$A46:$R741,15,FALSE)=0,"",VLOOKUP($A46,'B2B - Flux 2 - UBL'!$A46:$R741,15,FALSE))</f>
        <v/>
      </c>
      <c r="O46" s="156" t="str">
        <f>IF(VLOOKUP($A46,'B2B - Flux 2 - UBL'!$A46:$R741,16,FALSE)=0,"",VLOOKUP($A46,'B2B - Flux 2 - UBL'!$A46:$R741,16,FALSE))</f>
        <v/>
      </c>
      <c r="P46" s="156" t="str">
        <f>IF(VLOOKUP($A46,'B2B - Flux 2 - UBL'!$A46:$R741,17,FALSE)=0,"",VLOOKUP($A46,'B2B - Flux 2 - UBL'!$A46:$R741,17,FALSE))</f>
        <v>BR-8</v>
      </c>
      <c r="Q46" s="118" t="str">
        <f>IF(VLOOKUP($A46,'B2B - Flux 2 - UBL'!$A46:$R741,18,FALSE)=0,"",VLOOKUP($A46,'B2B - Flux 2 - UBL'!$A46:$R741,18,FALSE))</f>
        <v/>
      </c>
    </row>
    <row r="47" spans="1:17" ht="28.5" x14ac:dyDescent="0.25">
      <c r="A47" s="43" t="s">
        <v>88</v>
      </c>
      <c r="B47" s="22" t="s">
        <v>36</v>
      </c>
      <c r="C47" s="31"/>
      <c r="D47" s="49"/>
      <c r="E47" s="115" t="s">
        <v>89</v>
      </c>
      <c r="F47" s="50"/>
      <c r="G47" s="101" t="s">
        <v>677</v>
      </c>
      <c r="H47" s="47" t="str">
        <f>IF(VLOOKUP($A47,'B2B - Flux 2 - UBL'!$A47:$P742,9,FALSE)=0,"",VLOOKUP($A47,'B2B - Flux 2 - UBL'!$A47:$P742,9,FALSE))</f>
        <v>TEXTE</v>
      </c>
      <c r="I47" s="28">
        <f>IF(VLOOKUP($A47,'B2B - Flux 2 - UBL'!$A47:$P742,10,FALSE)=0,"",VLOOKUP($A47,'B2B - Flux 2 - UBL'!$A47:$P742,10,FALSE))</f>
        <v>255</v>
      </c>
      <c r="J47" s="28" t="str">
        <f>IF(VLOOKUP($A47,'B2B - Flux 2 - UBL'!$A47:$P742,11,FALSE)=0,"",VLOOKUP($A47,'B2B - Flux 2 - UBL'!$A47:$P742,11,FALSE))</f>
        <v/>
      </c>
      <c r="K47" s="55" t="str">
        <f>IF(VLOOKUP($A47,'B2B - Flux 2 - UBL'!$A47:$P742,12,FALSE)=0,"",VLOOKUP($A47,'B2B - Flux 2 - UBL'!$A47:$P742,12,FALSE))</f>
        <v/>
      </c>
      <c r="L47" s="27" t="str">
        <f>IF(VLOOKUP($A47,'B2B - Flux 2 - UBL'!$A47:$P742,13,FALSE)=0,"",VLOOKUP($A47,'B2B - Flux 2 - UBL'!$A47:$P742,13,FALSE))</f>
        <v>Ligne principale d'une adresse.</v>
      </c>
      <c r="M47" s="101" t="str">
        <f>IF(VLOOKUP($A47,'B2B - Flux 2 - UBL'!$A47:$P742,14,FALSE)=0,"",VLOOKUP($A47,'B2B - Flux 2 - UBL'!$A47:$P742,14,FALSE))</f>
        <v>Généralement, le nom et le numéro de la rue ou la boîte postale.</v>
      </c>
      <c r="N47" s="143" t="str">
        <f>IF(VLOOKUP($A47,'B2B - Flux 2 - UBL'!$A47:$R742,15,FALSE)=0,"",VLOOKUP($A47,'B2B - Flux 2 - UBL'!$A47:$R742,15,FALSE))</f>
        <v/>
      </c>
      <c r="O47" s="143" t="str">
        <f>IF(VLOOKUP($A47,'B2B - Flux 2 - UBL'!$A47:$R742,16,FALSE)=0,"",VLOOKUP($A47,'B2B - Flux 2 - UBL'!$A47:$R742,16,FALSE))</f>
        <v/>
      </c>
      <c r="P47" s="22" t="str">
        <f>IF(VLOOKUP($A47,'B2B - Flux 2 - UBL'!$A47:$R742,17,FALSE)=0,"",VLOOKUP($A47,'B2B - Flux 2 - UBL'!$A47:$R742,17,FALSE))</f>
        <v/>
      </c>
      <c r="Q47" s="27" t="str">
        <f>IF(VLOOKUP($A47,'B2B - Flux 2 - UBL'!$A47:$R742,18,FALSE)=0,"",VLOOKUP($A47,'B2B - Flux 2 - UBL'!$A47:$R742,18,FALSE))</f>
        <v/>
      </c>
    </row>
    <row r="48" spans="1:17" ht="28.5" x14ac:dyDescent="0.25">
      <c r="A48" s="43" t="s">
        <v>91</v>
      </c>
      <c r="B48" s="22" t="s">
        <v>36</v>
      </c>
      <c r="C48" s="31"/>
      <c r="D48" s="49"/>
      <c r="E48" s="115" t="s">
        <v>92</v>
      </c>
      <c r="F48" s="50"/>
      <c r="G48" s="101" t="s">
        <v>678</v>
      </c>
      <c r="H48" s="47" t="str">
        <f>IF(VLOOKUP($A48,'B2B - Flux 2 - UBL'!$A48:$P743,9,FALSE)=0,"",VLOOKUP($A48,'B2B - Flux 2 - UBL'!$A48:$P743,9,FALSE))</f>
        <v>TEXTE</v>
      </c>
      <c r="I48" s="28">
        <f>IF(VLOOKUP($A48,'B2B - Flux 2 - UBL'!$A48:$P743,10,FALSE)=0,"",VLOOKUP($A48,'B2B - Flux 2 - UBL'!$A48:$P743,10,FALSE))</f>
        <v>255</v>
      </c>
      <c r="J48" s="28" t="str">
        <f>IF(VLOOKUP($A48,'B2B - Flux 2 - UBL'!$A48:$P743,11,FALSE)=0,"",VLOOKUP($A48,'B2B - Flux 2 - UBL'!$A48:$P743,11,FALSE))</f>
        <v/>
      </c>
      <c r="K48" s="55" t="str">
        <f>IF(VLOOKUP($A48,'B2B - Flux 2 - UBL'!$A48:$P743,12,FALSE)=0,"",VLOOKUP($A48,'B2B - Flux 2 - UBL'!$A48:$P743,12,FALSE))</f>
        <v/>
      </c>
      <c r="L48" s="27" t="str">
        <f>IF(VLOOKUP($A48,'B2B - Flux 2 - UBL'!$A48:$P743,13,FALSE)=0,"",VLOOKUP($A48,'B2B - Flux 2 - UBL'!$A48:$P743,13,FALSE))</f>
        <v>Ligne supplémentaire d'une adresse, qui peut être utilisée pour donner des précisions et compléter la ligne principale.</v>
      </c>
      <c r="M48" s="101" t="str">
        <f>IF(VLOOKUP($A48,'B2B - Flux 2 - UBL'!$A48:$P743,14,FALSE)=0,"",VLOOKUP($A48,'B2B - Flux 2 - UBL'!$A48:$P743,14,FALSE))</f>
        <v/>
      </c>
      <c r="N48" s="143" t="str">
        <f>IF(VLOOKUP($A48,'B2B - Flux 2 - UBL'!$A48:$R743,15,FALSE)=0,"",VLOOKUP($A48,'B2B - Flux 2 - UBL'!$A48:$R743,15,FALSE))</f>
        <v/>
      </c>
      <c r="O48" s="143" t="str">
        <f>IF(VLOOKUP($A48,'B2B - Flux 2 - UBL'!$A48:$R743,16,FALSE)=0,"",VLOOKUP($A48,'B2B - Flux 2 - UBL'!$A48:$R743,16,FALSE))</f>
        <v/>
      </c>
      <c r="P48" s="22" t="str">
        <f>IF(VLOOKUP($A48,'B2B - Flux 2 - UBL'!$A48:$R743,17,FALSE)=0,"",VLOOKUP($A48,'B2B - Flux 2 - UBL'!$A48:$R743,17,FALSE))</f>
        <v/>
      </c>
      <c r="Q48" s="27" t="str">
        <f>IF(VLOOKUP($A48,'B2B - Flux 2 - UBL'!$A48:$R743,18,FALSE)=0,"",VLOOKUP($A48,'B2B - Flux 2 - UBL'!$A48:$R743,18,FALSE))</f>
        <v/>
      </c>
    </row>
    <row r="49" spans="1:17" ht="28.5" x14ac:dyDescent="0.25">
      <c r="A49" s="43" t="s">
        <v>93</v>
      </c>
      <c r="B49" s="22" t="s">
        <v>36</v>
      </c>
      <c r="C49" s="31"/>
      <c r="D49" s="49"/>
      <c r="E49" s="115" t="s">
        <v>94</v>
      </c>
      <c r="F49" s="50"/>
      <c r="G49" s="101" t="s">
        <v>679</v>
      </c>
      <c r="H49" s="47" t="str">
        <f>IF(VLOOKUP($A49,'B2B - Flux 2 - UBL'!$A49:$P744,9,FALSE)=0,"",VLOOKUP($A49,'B2B - Flux 2 - UBL'!$A49:$P744,9,FALSE))</f>
        <v>TEXTE</v>
      </c>
      <c r="I49" s="28">
        <f>IF(VLOOKUP($A49,'B2B - Flux 2 - UBL'!$A49:$P744,10,FALSE)=0,"",VLOOKUP($A49,'B2B - Flux 2 - UBL'!$A49:$P744,10,FALSE))</f>
        <v>255</v>
      </c>
      <c r="J49" s="28" t="str">
        <f>IF(VLOOKUP($A49,'B2B - Flux 2 - UBL'!$A49:$P744,11,FALSE)=0,"",VLOOKUP($A49,'B2B - Flux 2 - UBL'!$A49:$P744,11,FALSE))</f>
        <v/>
      </c>
      <c r="K49" s="55" t="str">
        <f>IF(VLOOKUP($A49,'B2B - Flux 2 - UBL'!$A49:$P744,12,FALSE)=0,"",VLOOKUP($A49,'B2B - Flux 2 - UBL'!$A49:$P744,12,FALSE))</f>
        <v/>
      </c>
      <c r="L49" s="27" t="str">
        <f>IF(VLOOKUP($A49,'B2B - Flux 2 - UBL'!$A49:$P744,13,FALSE)=0,"",VLOOKUP($A49,'B2B - Flux 2 - UBL'!$A49:$P744,13,FALSE))</f>
        <v>Ligne supplémentaire d'une adresse, qui peut être utilisée pour donner des précisions et compléter la ligne principale.</v>
      </c>
      <c r="M49" s="101" t="str">
        <f>IF(VLOOKUP($A49,'B2B - Flux 2 - UBL'!$A49:$P744,14,FALSE)=0,"",VLOOKUP($A49,'B2B - Flux 2 - UBL'!$A49:$P744,14,FALSE))</f>
        <v/>
      </c>
      <c r="N49" s="143" t="str">
        <f>IF(VLOOKUP($A49,'B2B - Flux 2 - UBL'!$A49:$R744,15,FALSE)=0,"",VLOOKUP($A49,'B2B - Flux 2 - UBL'!$A49:$R744,15,FALSE))</f>
        <v/>
      </c>
      <c r="O49" s="143" t="str">
        <f>IF(VLOOKUP($A49,'B2B - Flux 2 - UBL'!$A49:$R744,16,FALSE)=0,"",VLOOKUP($A49,'B2B - Flux 2 - UBL'!$A49:$R744,16,FALSE))</f>
        <v/>
      </c>
      <c r="P49" s="22" t="str">
        <f>IF(VLOOKUP($A49,'B2B - Flux 2 - UBL'!$A49:$R744,17,FALSE)=0,"",VLOOKUP($A49,'B2B - Flux 2 - UBL'!$A49:$R744,17,FALSE))</f>
        <v/>
      </c>
      <c r="Q49" s="27" t="str">
        <f>IF(VLOOKUP($A49,'B2B - Flux 2 - UBL'!$A49:$R744,18,FALSE)=0,"",VLOOKUP($A49,'B2B - Flux 2 - UBL'!$A49:$R744,18,FALSE))</f>
        <v/>
      </c>
    </row>
    <row r="50" spans="1:17" ht="28.5" x14ac:dyDescent="0.25">
      <c r="A50" s="43" t="s">
        <v>95</v>
      </c>
      <c r="B50" s="22" t="s">
        <v>36</v>
      </c>
      <c r="C50" s="31"/>
      <c r="D50" s="49"/>
      <c r="E50" s="116" t="s">
        <v>96</v>
      </c>
      <c r="F50" s="50"/>
      <c r="G50" s="101" t="s">
        <v>680</v>
      </c>
      <c r="H50" s="47" t="str">
        <f>IF(VLOOKUP($A50,'B2B - Flux 2 - UBL'!$A50:$P745,9,FALSE)=0,"",VLOOKUP($A50,'B2B - Flux 2 - UBL'!$A50:$P745,9,FALSE))</f>
        <v>TEXTE</v>
      </c>
      <c r="I50" s="28">
        <f>IF(VLOOKUP($A50,'B2B - Flux 2 - UBL'!$A50:$P745,10,FALSE)=0,"",VLOOKUP($A50,'B2B - Flux 2 - UBL'!$A50:$P745,10,FALSE))</f>
        <v>255</v>
      </c>
      <c r="J50" s="28" t="str">
        <f>IF(VLOOKUP($A50,'B2B - Flux 2 - UBL'!$A50:$P745,11,FALSE)=0,"",VLOOKUP($A50,'B2B - Flux 2 - UBL'!$A50:$P745,11,FALSE))</f>
        <v/>
      </c>
      <c r="K50" s="55" t="str">
        <f>IF(VLOOKUP($A50,'B2B - Flux 2 - UBL'!$A50:$P745,12,FALSE)=0,"",VLOOKUP($A50,'B2B - Flux 2 - UBL'!$A50:$P745,12,FALSE))</f>
        <v/>
      </c>
      <c r="L50" s="27" t="str">
        <f>IF(VLOOKUP($A50,'B2B - Flux 2 - UBL'!$A50:$P745,13,FALSE)=0,"",VLOOKUP($A50,'B2B - Flux 2 - UBL'!$A50:$P745,13,FALSE))</f>
        <v>Nom usuel de la commune, ville ou village, dans laquelle se trouve l'adresse du Vendeur.</v>
      </c>
      <c r="M50" s="101" t="str">
        <f>IF(VLOOKUP($A50,'B2B - Flux 2 - UBL'!$A50:$P745,14,FALSE)=0,"",VLOOKUP($A50,'B2B - Flux 2 - UBL'!$A50:$P745,14,FALSE))</f>
        <v/>
      </c>
      <c r="N50" s="143" t="str">
        <f>IF(VLOOKUP($A50,'B2B - Flux 2 - UBL'!$A50:$R745,15,FALSE)=0,"",VLOOKUP($A50,'B2B - Flux 2 - UBL'!$A50:$R745,15,FALSE))</f>
        <v/>
      </c>
      <c r="O50" s="143" t="str">
        <f>IF(VLOOKUP($A50,'B2B - Flux 2 - UBL'!$A50:$R745,16,FALSE)=0,"",VLOOKUP($A50,'B2B - Flux 2 - UBL'!$A50:$R745,16,FALSE))</f>
        <v/>
      </c>
      <c r="P50" s="22" t="str">
        <f>IF(VLOOKUP($A50,'B2B - Flux 2 - UBL'!$A50:$R745,17,FALSE)=0,"",VLOOKUP($A50,'B2B - Flux 2 - UBL'!$A50:$R745,17,FALSE))</f>
        <v/>
      </c>
      <c r="Q50" s="27" t="str">
        <f>IF(VLOOKUP($A50,'B2B - Flux 2 - UBL'!$A50:$R745,18,FALSE)=0,"",VLOOKUP($A50,'B2B - Flux 2 - UBL'!$A50:$R745,18,FALSE))</f>
        <v/>
      </c>
    </row>
    <row r="51" spans="1:17" ht="28.5" x14ac:dyDescent="0.25">
      <c r="A51" s="43" t="s">
        <v>98</v>
      </c>
      <c r="B51" s="22" t="s">
        <v>36</v>
      </c>
      <c r="C51" s="31"/>
      <c r="D51" s="49"/>
      <c r="E51" s="115" t="s">
        <v>99</v>
      </c>
      <c r="F51" s="50"/>
      <c r="G51" s="101" t="s">
        <v>681</v>
      </c>
      <c r="H51" s="47" t="str">
        <f>IF(VLOOKUP($A51,'B2B - Flux 2 - UBL'!$A51:$P746,9,FALSE)=0,"",VLOOKUP($A51,'B2B - Flux 2 - UBL'!$A51:$P746,9,FALSE))</f>
        <v>TEXTE</v>
      </c>
      <c r="I51" s="28">
        <f>IF(VLOOKUP($A51,'B2B - Flux 2 - UBL'!$A51:$P746,10,FALSE)=0,"",VLOOKUP($A51,'B2B - Flux 2 - UBL'!$A51:$P746,10,FALSE))</f>
        <v>10</v>
      </c>
      <c r="J51" s="28" t="str">
        <f>IF(VLOOKUP($A51,'B2B - Flux 2 - UBL'!$A51:$P746,11,FALSE)=0,"",VLOOKUP($A51,'B2B - Flux 2 - UBL'!$A51:$P746,11,FALSE))</f>
        <v/>
      </c>
      <c r="K51" s="55" t="str">
        <f>IF(VLOOKUP($A51,'B2B - Flux 2 - UBL'!$A51:$P746,12,FALSE)=0,"",VLOOKUP($A51,'B2B - Flux 2 - UBL'!$A51:$P746,12,FALSE))</f>
        <v/>
      </c>
      <c r="L51" s="27" t="str">
        <f>IF(VLOOKUP($A51,'B2B - Flux 2 - UBL'!$A51:$P746,13,FALSE)=0,"",VLOOKUP($A51,'B2B - Flux 2 - UBL'!$A51:$P746,13,FALSE))</f>
        <v>Identifiant d'un groupe adressable de propriétés, conforme au service postal concerné.</v>
      </c>
      <c r="M51" s="101" t="str">
        <f>IF(VLOOKUP($A51,'B2B - Flux 2 - UBL'!$A51:$P746,14,FALSE)=0,"",VLOOKUP($A51,'B2B - Flux 2 - UBL'!$A51:$P746,14,FALSE))</f>
        <v>Exemple : code postal ou numéro postal d'acheminement.</v>
      </c>
      <c r="N51" s="143" t="str">
        <f>IF(VLOOKUP($A51,'B2B - Flux 2 - UBL'!$A51:$R746,15,FALSE)=0,"",VLOOKUP($A51,'B2B - Flux 2 - UBL'!$A51:$R746,15,FALSE))</f>
        <v/>
      </c>
      <c r="O51" s="143" t="str">
        <f>IF(VLOOKUP($A51,'B2B - Flux 2 - UBL'!$A51:$R746,16,FALSE)=0,"",VLOOKUP($A51,'B2B - Flux 2 - UBL'!$A51:$R746,16,FALSE))</f>
        <v/>
      </c>
      <c r="P51" s="22" t="str">
        <f>IF(VLOOKUP($A51,'B2B - Flux 2 - UBL'!$A51:$R746,17,FALSE)=0,"",VLOOKUP($A51,'B2B - Flux 2 - UBL'!$A51:$R746,17,FALSE))</f>
        <v/>
      </c>
      <c r="Q51" s="27" t="str">
        <f>IF(VLOOKUP($A51,'B2B - Flux 2 - UBL'!$A51:$R746,18,FALSE)=0,"",VLOOKUP($A51,'B2B - Flux 2 - UBL'!$A51:$R746,18,FALSE))</f>
        <v/>
      </c>
    </row>
    <row r="52" spans="1:17" ht="42.75" x14ac:dyDescent="0.25">
      <c r="A52" s="43" t="s">
        <v>101</v>
      </c>
      <c r="B52" s="22" t="s">
        <v>36</v>
      </c>
      <c r="C52" s="31"/>
      <c r="D52" s="49"/>
      <c r="E52" s="115" t="s">
        <v>102</v>
      </c>
      <c r="F52" s="52"/>
      <c r="G52" s="101" t="s">
        <v>682</v>
      </c>
      <c r="H52" s="47" t="str">
        <f>IF(VLOOKUP($A52,'B2B - Flux 2 - UBL'!$A52:$P747,9,FALSE)=0,"",VLOOKUP($A52,'B2B - Flux 2 - UBL'!$A52:$P747,9,FALSE))</f>
        <v>TEXTE</v>
      </c>
      <c r="I52" s="28">
        <f>IF(VLOOKUP($A52,'B2B - Flux 2 - UBL'!$A52:$P747,10,FALSE)=0,"",VLOOKUP($A52,'B2B - Flux 2 - UBL'!$A52:$P747,10,FALSE))</f>
        <v>255</v>
      </c>
      <c r="J52" s="28" t="str">
        <f>IF(VLOOKUP($A52,'B2B - Flux 2 - UBL'!$A52:$P747,11,FALSE)=0,"",VLOOKUP($A52,'B2B - Flux 2 - UBL'!$A52:$P747,11,FALSE))</f>
        <v/>
      </c>
      <c r="K52" s="54" t="str">
        <f>IF(VLOOKUP($A52,'B2B - Flux 2 - UBL'!$A52:$P747,12,FALSE)=0,"",VLOOKUP($A52,'B2B - Flux 2 - UBL'!$A52:$P747,12,FALSE))</f>
        <v/>
      </c>
      <c r="L52" s="27" t="str">
        <f>IF(VLOOKUP($A52,'B2B - Flux 2 - UBL'!$A52:$P747,13,FALSE)=0,"",VLOOKUP($A52,'B2B - Flux 2 - UBL'!$A52:$P747,13,FALSE))</f>
        <v>Subdivision d'un pays.</v>
      </c>
      <c r="M52" s="101" t="str">
        <f>IF(VLOOKUP($A52,'B2B - Flux 2 - UBL'!$A52:$P747,14,FALSE)=0,"",VLOOKUP($A52,'B2B - Flux 2 - UBL'!$A52:$P747,14,FALSE))</f>
        <v>Exemple : région, comté, état, province, etc.</v>
      </c>
      <c r="N52" s="143" t="str">
        <f>IF(VLOOKUP($A52,'B2B - Flux 2 - UBL'!$A52:$R747,15,FALSE)=0,"",VLOOKUP($A52,'B2B - Flux 2 - UBL'!$A52:$R747,15,FALSE))</f>
        <v/>
      </c>
      <c r="O52" s="143" t="str">
        <f>IF(VLOOKUP($A52,'B2B - Flux 2 - UBL'!$A52:$R747,16,FALSE)=0,"",VLOOKUP($A52,'B2B - Flux 2 - UBL'!$A52:$R747,16,FALSE))</f>
        <v/>
      </c>
      <c r="P52" s="22" t="str">
        <f>IF(VLOOKUP($A52,'B2B - Flux 2 - UBL'!$A52:$R747,17,FALSE)=0,"",VLOOKUP($A52,'B2B - Flux 2 - UBL'!$A52:$R747,17,FALSE))</f>
        <v/>
      </c>
      <c r="Q52" s="27" t="str">
        <f>IF(VLOOKUP($A52,'B2B - Flux 2 - UBL'!$A52:$R747,18,FALSE)=0,"",VLOOKUP($A52,'B2B - Flux 2 - UBL'!$A52:$R747,18,FALSE))</f>
        <v/>
      </c>
    </row>
    <row r="53" spans="1:17" ht="71.25" x14ac:dyDescent="0.25">
      <c r="A53" s="43" t="s">
        <v>104</v>
      </c>
      <c r="B53" s="22" t="s">
        <v>19</v>
      </c>
      <c r="C53" s="31"/>
      <c r="D53" s="49"/>
      <c r="E53" s="115" t="s">
        <v>105</v>
      </c>
      <c r="F53" s="52"/>
      <c r="G53" s="101" t="s">
        <v>683</v>
      </c>
      <c r="H53" s="47" t="str">
        <f>IF(VLOOKUP($A53,'B2B - Flux 2 - UBL'!$A53:$P748,9,FALSE)=0,"",VLOOKUP($A53,'B2B - Flux 2 - UBL'!$A53:$P748,9,FALSE))</f>
        <v>CODE</v>
      </c>
      <c r="I53" s="28">
        <f>IF(VLOOKUP($A53,'B2B - Flux 2 - UBL'!$A53:$P748,10,FALSE)=0,"",VLOOKUP($A53,'B2B - Flux 2 - UBL'!$A53:$P748,10,FALSE))</f>
        <v>2</v>
      </c>
      <c r="J53" s="28" t="str">
        <f>IF(VLOOKUP($A53,'B2B - Flux 2 - UBL'!$A53:$P748,11,FALSE)=0,"",VLOOKUP($A53,'B2B - Flux 2 - UBL'!$A53:$P748,11,FALSE))</f>
        <v>ISO 3166</v>
      </c>
      <c r="K53" s="55" t="str">
        <f>IF(VLOOKUP($A53,'B2B - Flux 2 - UBL'!$A53:$P748,12,FALSE)=0,"",VLOOKUP($A53,'B2B - Flux 2 - UBL'!$A53:$P748,12,FALSE))</f>
        <v/>
      </c>
      <c r="L53" s="27" t="str">
        <f>IF(VLOOKUP($A53,'B2B - Flux 2 - UBL'!$A53:$P748,13,FALSE)=0,"",VLOOKUP($A53,'B2B - Flux 2 - UBL'!$A53:$P748,13,FALSE))</f>
        <v>Code d'identification du pays.</v>
      </c>
      <c r="M53" s="101" t="str">
        <f>IF(VLOOKUP($A53,'B2B - Flux 2 - UBL'!$A53:$P748,14,FALSE)=0,"",VLOOKUP($A53,'B2B - Flux 2 - UBL'!$A53:$P748,14,FALSE))</f>
        <v>Les listes de pays valides sont enregistrées auprès de l'Agence de maintenance de la norme ISO 3166-1 « Codes pour la représentation des noms de pays et de leurs subdivisions ». Il est recommandé d'utiliser la représentation alpha-2.</v>
      </c>
      <c r="N53" s="143" t="str">
        <f>IF(VLOOKUP($A53,'B2B - Flux 2 - UBL'!$A53:$R748,15,FALSE)=0,"",VLOOKUP($A53,'B2B - Flux 2 - UBL'!$A53:$R748,15,FALSE))</f>
        <v>G2.01
G2.03</v>
      </c>
      <c r="O53" s="143" t="str">
        <f>IF(VLOOKUP($A53,'B2B - Flux 2 - UBL'!$A53:$R748,16,FALSE)=0,"",VLOOKUP($A53,'B2B - Flux 2 - UBL'!$A53:$R748,16,FALSE))</f>
        <v/>
      </c>
      <c r="P53" s="22" t="str">
        <f>IF(VLOOKUP($A53,'B2B - Flux 2 - UBL'!$A53:$R748,17,FALSE)=0,"",VLOOKUP($A53,'B2B - Flux 2 - UBL'!$A53:$R748,17,FALSE))</f>
        <v>BR-9</v>
      </c>
      <c r="Q53" s="27" t="str">
        <f>IF(VLOOKUP($A53,'B2B - Flux 2 - UBL'!$A53:$R748,18,FALSE)=0,"",VLOOKUP($A53,'B2B - Flux 2 - UBL'!$A53:$R748,18,FALSE))</f>
        <v/>
      </c>
    </row>
    <row r="54" spans="1:17" ht="28.5" x14ac:dyDescent="0.25">
      <c r="A54" s="35" t="s">
        <v>299</v>
      </c>
      <c r="B54" s="22" t="s">
        <v>36</v>
      </c>
      <c r="C54" s="45"/>
      <c r="D54" s="48" t="s">
        <v>300</v>
      </c>
      <c r="E54" s="32"/>
      <c r="F54" s="33"/>
      <c r="G54" s="101" t="s">
        <v>684</v>
      </c>
      <c r="H54" s="118" t="str">
        <f>IF(VLOOKUP($A54,'B2B - Flux 2 - UBL'!$A54:$P749,9,FALSE)=0,"",VLOOKUP($A54,'B2B - Flux 2 - UBL'!$A54:$P749,9,FALSE))</f>
        <v/>
      </c>
      <c r="I54" s="118" t="str">
        <f>IF(VLOOKUP($A54,'B2B - Flux 2 - UBL'!$A54:$P749,10,FALSE)=0,"",VLOOKUP($A54,'B2B - Flux 2 - UBL'!$A54:$P749,10,FALSE))</f>
        <v/>
      </c>
      <c r="J54" s="173" t="str">
        <f>IF(VLOOKUP($A54,'B2B - Flux 2 - UBL'!$A54:$P749,11,FALSE)=0,"",VLOOKUP($A54,'B2B - Flux 2 - UBL'!$A54:$P749,11,FALSE))</f>
        <v/>
      </c>
      <c r="K54" s="118" t="str">
        <f>IF(VLOOKUP($A54,'B2B - Flux 2 - UBL'!$A54:$P749,12,FALSE)=0,"",VLOOKUP($A54,'B2B - Flux 2 - UBL'!$A54:$P749,12,FALSE))</f>
        <v/>
      </c>
      <c r="L54" s="132" t="str">
        <f>IF(VLOOKUP($A54,'B2B - Flux 2 - UBL'!$A54:$P749,13,FALSE)=0,"",VLOOKUP($A54,'B2B - Flux 2 - UBL'!$A54:$P749,13,FALSE))</f>
        <v>Groupe de termes métiers fournissant des informations de contact concernant le Vendeur.</v>
      </c>
      <c r="M54" s="154" t="str">
        <f>IF(VLOOKUP($A54,'B2B - Flux 2 - UBL'!$A54:$P749,14,FALSE)=0,"",VLOOKUP($A54,'B2B - Flux 2 - UBL'!$A54:$P749,14,FALSE))</f>
        <v/>
      </c>
      <c r="N54" s="156" t="str">
        <f>IF(VLOOKUP($A54,'B2B - Flux 2 - UBL'!$A54:$R749,15,FALSE)=0,"",VLOOKUP($A54,'B2B - Flux 2 - UBL'!$A54:$R749,15,FALSE))</f>
        <v/>
      </c>
      <c r="O54" s="156" t="str">
        <f>IF(VLOOKUP($A54,'B2B - Flux 2 - UBL'!$A54:$R749,16,FALSE)=0,"",VLOOKUP($A54,'B2B - Flux 2 - UBL'!$A54:$R749,16,FALSE))</f>
        <v/>
      </c>
      <c r="P54" s="156" t="str">
        <f>IF(VLOOKUP($A54,'B2B - Flux 2 - UBL'!$A54:$R749,17,FALSE)=0,"",VLOOKUP($A54,'B2B - Flux 2 - UBL'!$A54:$R749,17,FALSE))</f>
        <v/>
      </c>
      <c r="Q54" s="118" t="str">
        <f>IF(VLOOKUP($A54,'B2B - Flux 2 - UBL'!$A54:$R749,18,FALSE)=0,"",VLOOKUP($A54,'B2B - Flux 2 - UBL'!$A54:$R749,18,FALSE))</f>
        <v/>
      </c>
    </row>
    <row r="55" spans="1:17" ht="85.5" x14ac:dyDescent="0.25">
      <c r="A55" s="43" t="s">
        <v>302</v>
      </c>
      <c r="B55" s="22" t="s">
        <v>36</v>
      </c>
      <c r="C55" s="45"/>
      <c r="D55" s="58"/>
      <c r="E55" s="72" t="s">
        <v>305</v>
      </c>
      <c r="F55" s="51"/>
      <c r="G55" s="101" t="s">
        <v>1214</v>
      </c>
      <c r="H55" s="47" t="str">
        <f>IF(VLOOKUP($A55,'B2B - Flux 2 - UBL'!$A55:$P750,9,FALSE)=0,"",VLOOKUP($A55,'B2B - Flux 2 - UBL'!$A55:$P750,9,FALSE))</f>
        <v>TEXTE</v>
      </c>
      <c r="I55" s="28">
        <f>IF(VLOOKUP($A55,'B2B - Flux 2 - UBL'!$A55:$P750,10,FALSE)=0,"",VLOOKUP($A55,'B2B - Flux 2 - UBL'!$A55:$P750,10,FALSE))</f>
        <v>99</v>
      </c>
      <c r="J55" s="28" t="str">
        <f>IF(VLOOKUP($A55,'B2B - Flux 2 - UBL'!$A55:$P750,11,FALSE)=0,"",VLOOKUP($A55,'B2B - Flux 2 - UBL'!$A55:$P750,11,FALSE))</f>
        <v/>
      </c>
      <c r="K55" s="55" t="str">
        <f>IF(VLOOKUP($A55,'B2B - Flux 2 - UBL'!$A55:$P750,12,FALSE)=0,"",VLOOKUP($A55,'B2B - Flux 2 - UBL'!$A55:$P750,12,FALSE))</f>
        <v/>
      </c>
      <c r="L55" s="27" t="str">
        <f>IF(VLOOKUP($A55,'B2B - Flux 2 - UBL'!$A55:$P750,13,FALSE)=0,"",VLOOKUP($A55,'B2B - Flux 2 - UBL'!$A55:$P750,13,FALSE))</f>
        <v>Point de contact correspondant à une entité juridique ou à une personne morale.</v>
      </c>
      <c r="M55" s="101" t="str">
        <f>IF(VLOOKUP($A55,'B2B - Flux 2 - UBL'!$A55:$P750,14,FALSE)=0,"",VLOOKUP($A55,'B2B - Flux 2 - UBL'!$A55:$P750,14,FALSE))</f>
        <v>Exemple : nom d'une personne, ou identification d'un contact, d'un service ou d'un bureau : PERSON</v>
      </c>
      <c r="N55" s="143" t="str">
        <f>IF(VLOOKUP($A55,'B2B - Flux 2 - UBL'!$A55:$R750,15,FALSE)=0,"",VLOOKUP($A55,'B2B - Flux 2 - UBL'!$A55:$R750,15,FALSE))</f>
        <v>G2.09</v>
      </c>
      <c r="O55" s="143" t="str">
        <f>IF(VLOOKUP($A55,'B2B - Flux 2 - UBL'!$A55:$R750,16,FALSE)=0,"",VLOOKUP($A55,'B2B - Flux 2 - UBL'!$A55:$R750,16,FALSE))</f>
        <v/>
      </c>
      <c r="P55" s="22" t="str">
        <f>IF(VLOOKUP($A55,'B2B - Flux 2 - UBL'!$A55:$R750,17,FALSE)=0,"",VLOOKUP($A55,'B2B - Flux 2 - UBL'!$A55:$R750,17,FALSE))</f>
        <v/>
      </c>
      <c r="Q55" s="27" t="str">
        <f>IF(VLOOKUP($A55,'B2B - Flux 2 - UBL'!$A55:$R750,18,FALSE)=0,"",VLOOKUP($A55,'B2B - Flux 2 - UBL'!$A55:$R750,18,FALSE))</f>
        <v/>
      </c>
    </row>
    <row r="56" spans="1:17" ht="42.75" x14ac:dyDescent="0.25">
      <c r="A56" s="43" t="s">
        <v>303</v>
      </c>
      <c r="B56" s="22" t="s">
        <v>36</v>
      </c>
      <c r="C56" s="45"/>
      <c r="D56" s="58"/>
      <c r="E56" s="72" t="s">
        <v>306</v>
      </c>
      <c r="F56" s="71"/>
      <c r="G56" s="101" t="s">
        <v>685</v>
      </c>
      <c r="H56" s="47" t="str">
        <f>IF(VLOOKUP($A56,'B2B - Flux 2 - UBL'!$A56:$P751,9,FALSE)=0,"",VLOOKUP($A56,'B2B - Flux 2 - UBL'!$A56:$P751,9,FALSE))</f>
        <v>TEXTE</v>
      </c>
      <c r="I56" s="28">
        <f>IF(VLOOKUP($A56,'B2B - Flux 2 - UBL'!$A56:$P751,10,FALSE)=0,"",VLOOKUP($A56,'B2B - Flux 2 - UBL'!$A56:$P751,10,FALSE))</f>
        <v>15</v>
      </c>
      <c r="J56" s="28" t="str">
        <f>IF(VLOOKUP($A56,'B2B - Flux 2 - UBL'!$A56:$P751,11,FALSE)=0,"",VLOOKUP($A56,'B2B - Flux 2 - UBL'!$A56:$P751,11,FALSE))</f>
        <v/>
      </c>
      <c r="K56" s="55" t="str">
        <f>IF(VLOOKUP($A56,'B2B - Flux 2 - UBL'!$A56:$P751,12,FALSE)=0,"",VLOOKUP($A56,'B2B - Flux 2 - UBL'!$A56:$P751,12,FALSE))</f>
        <v/>
      </c>
      <c r="L56" s="27" t="str">
        <f>IF(VLOOKUP($A56,'B2B - Flux 2 - UBL'!$A56:$P751,13,FALSE)=0,"",VLOOKUP($A56,'B2B - Flux 2 - UBL'!$A56:$P751,13,FALSE))</f>
        <v>Numéro de téléphone du point de contact.</v>
      </c>
      <c r="M56" s="101" t="str">
        <f>IF(VLOOKUP($A56,'B2B - Flux 2 - UBL'!$A56:$P751,14,FALSE)=0,"",VLOOKUP($A56,'B2B - Flux 2 - UBL'!$A56:$P751,14,FALSE))</f>
        <v/>
      </c>
      <c r="N56" s="143" t="str">
        <f>IF(VLOOKUP($A56,'B2B - Flux 2 - UBL'!$A56:$R751,15,FALSE)=0,"",VLOOKUP($A56,'B2B - Flux 2 - UBL'!$A56:$R751,15,FALSE))</f>
        <v/>
      </c>
      <c r="O56" s="143" t="str">
        <f>IF(VLOOKUP($A56,'B2B - Flux 2 - UBL'!$A56:$R751,16,FALSE)=0,"",VLOOKUP($A56,'B2B - Flux 2 - UBL'!$A56:$R751,16,FALSE))</f>
        <v/>
      </c>
      <c r="P56" s="22" t="str">
        <f>IF(VLOOKUP($A56,'B2B - Flux 2 - UBL'!$A56:$R751,17,FALSE)=0,"",VLOOKUP($A56,'B2B - Flux 2 - UBL'!$A56:$R751,17,FALSE))</f>
        <v/>
      </c>
      <c r="Q56" s="27" t="str">
        <f>IF(VLOOKUP($A56,'B2B - Flux 2 - UBL'!$A56:$R751,18,FALSE)=0,"",VLOOKUP($A56,'B2B - Flux 2 - UBL'!$A56:$R751,18,FALSE))</f>
        <v/>
      </c>
    </row>
    <row r="57" spans="1:17" ht="42.75" x14ac:dyDescent="0.25">
      <c r="A57" s="43" t="s">
        <v>304</v>
      </c>
      <c r="B57" s="22" t="s">
        <v>36</v>
      </c>
      <c r="C57" s="45"/>
      <c r="D57" s="58"/>
      <c r="E57" s="72" t="s">
        <v>307</v>
      </c>
      <c r="F57" s="71"/>
      <c r="G57" s="101" t="s">
        <v>686</v>
      </c>
      <c r="H57" s="47" t="str">
        <f>IF(VLOOKUP($A57,'B2B - Flux 2 - UBL'!$A57:$P752,9,FALSE)=0,"",VLOOKUP($A57,'B2B - Flux 2 - UBL'!$A57:$P752,9,FALSE))</f>
        <v>TEXTE</v>
      </c>
      <c r="I57" s="28">
        <f>IF(VLOOKUP($A57,'B2B - Flux 2 - UBL'!$A57:$P752,10,FALSE)=0,"",VLOOKUP($A57,'B2B - Flux 2 - UBL'!$A57:$P752,10,FALSE))</f>
        <v>50</v>
      </c>
      <c r="J57" s="28" t="str">
        <f>IF(VLOOKUP($A57,'B2B - Flux 2 - UBL'!$A57:$P752,11,FALSE)=0,"",VLOOKUP($A57,'B2B - Flux 2 - UBL'!$A57:$P752,11,FALSE))</f>
        <v/>
      </c>
      <c r="K57" s="55" t="str">
        <f>IF(VLOOKUP($A57,'B2B - Flux 2 - UBL'!$A57:$P752,12,FALSE)=0,"",VLOOKUP($A57,'B2B - Flux 2 - UBL'!$A57:$P752,12,FALSE))</f>
        <v/>
      </c>
      <c r="L57" s="27" t="str">
        <f>IF(VLOOKUP($A57,'B2B - Flux 2 - UBL'!$A57:$P752,13,FALSE)=0,"",VLOOKUP($A57,'B2B - Flux 2 - UBL'!$A57:$P752,13,FALSE))</f>
        <v>Adresse e-mail du point de contact.</v>
      </c>
      <c r="M57" s="101" t="str">
        <f>IF(VLOOKUP($A57,'B2B - Flux 2 - UBL'!$A57:$P752,14,FALSE)=0,"",VLOOKUP($A57,'B2B - Flux 2 - UBL'!$A57:$P752,14,FALSE))</f>
        <v/>
      </c>
      <c r="N57" s="143" t="str">
        <f>IF(VLOOKUP($A57,'B2B - Flux 2 - UBL'!$A57:$R752,15,FALSE)=0,"",VLOOKUP($A57,'B2B - Flux 2 - UBL'!$A57:$R752,15,FALSE))</f>
        <v/>
      </c>
      <c r="O57" s="143" t="str">
        <f>IF(VLOOKUP($A57,'B2B - Flux 2 - UBL'!$A57:$R752,16,FALSE)=0,"",VLOOKUP($A57,'B2B - Flux 2 - UBL'!$A57:$R752,16,FALSE))</f>
        <v/>
      </c>
      <c r="P57" s="22" t="str">
        <f>IF(VLOOKUP($A57,'B2B - Flux 2 - UBL'!$A57:$R752,17,FALSE)=0,"",VLOOKUP($A57,'B2B - Flux 2 - UBL'!$A57:$R752,17,FALSE))</f>
        <v/>
      </c>
      <c r="Q57" s="27" t="str">
        <f>IF(VLOOKUP($A57,'B2B - Flux 2 - UBL'!$A57:$R752,18,FALSE)=0,"",VLOOKUP($A57,'B2B - Flux 2 - UBL'!$A57:$R752,18,FALSE))</f>
        <v/>
      </c>
    </row>
    <row r="58" spans="1:17" ht="28.5" x14ac:dyDescent="0.25">
      <c r="A58" s="23" t="s">
        <v>107</v>
      </c>
      <c r="B58" s="22" t="s">
        <v>19</v>
      </c>
      <c r="C58" s="81" t="s">
        <v>108</v>
      </c>
      <c r="D58" s="56"/>
      <c r="E58" s="56"/>
      <c r="F58" s="56"/>
      <c r="G58" s="101" t="s">
        <v>687</v>
      </c>
      <c r="H58" s="118" t="str">
        <f>IF(VLOOKUP($A58,'B2B - Flux 2 - UBL'!$A58:$P753,9,FALSE)=0,"",VLOOKUP($A58,'B2B - Flux 2 - UBL'!$A58:$P753,9,FALSE))</f>
        <v/>
      </c>
      <c r="I58" s="118" t="str">
        <f>IF(VLOOKUP($A58,'B2B - Flux 2 - UBL'!$A58:$P753,10,FALSE)=0,"",VLOOKUP($A58,'B2B - Flux 2 - UBL'!$A58:$P753,10,FALSE))</f>
        <v/>
      </c>
      <c r="J58" s="173" t="str">
        <f>IF(VLOOKUP($A58,'B2B - Flux 2 - UBL'!$A58:$P753,11,FALSE)=0,"",VLOOKUP($A58,'B2B - Flux 2 - UBL'!$A58:$P753,11,FALSE))</f>
        <v/>
      </c>
      <c r="K58" s="118" t="str">
        <f>IF(VLOOKUP($A58,'B2B - Flux 2 - UBL'!$A58:$P753,12,FALSE)=0,"",VLOOKUP($A58,'B2B - Flux 2 - UBL'!$A58:$P753,12,FALSE))</f>
        <v/>
      </c>
      <c r="L58" s="132" t="str">
        <f>IF(VLOOKUP($A58,'B2B - Flux 2 - UBL'!$A58:$P753,13,FALSE)=0,"",VLOOKUP($A58,'B2B - Flux 2 - UBL'!$A58:$P753,13,FALSE))</f>
        <v>Groupe de termes métiers fournissant des informations sur l'Acheteur.</v>
      </c>
      <c r="M58" s="154" t="str">
        <f>IF(VLOOKUP($A58,'B2B - Flux 2 - UBL'!$A58:$P753,14,FALSE)=0,"",VLOOKUP($A58,'B2B - Flux 2 - UBL'!$A58:$P753,14,FALSE))</f>
        <v/>
      </c>
      <c r="N58" s="156" t="str">
        <f>IF(VLOOKUP($A58,'B2B - Flux 2 - UBL'!$A58:$R753,15,FALSE)=0,"",VLOOKUP($A58,'B2B - Flux 2 - UBL'!$A58:$R753,15,FALSE))</f>
        <v/>
      </c>
      <c r="O58" s="156" t="str">
        <f>IF(VLOOKUP($A58,'B2B - Flux 2 - UBL'!$A58:$R753,16,FALSE)=0,"",VLOOKUP($A58,'B2B - Flux 2 - UBL'!$A58:$R753,16,FALSE))</f>
        <v/>
      </c>
      <c r="P58" s="156" t="str">
        <f>IF(VLOOKUP($A58,'B2B - Flux 2 - UBL'!$A58:$R753,17,FALSE)=0,"",VLOOKUP($A58,'B2B - Flux 2 - UBL'!$A58:$R753,17,FALSE))</f>
        <v/>
      </c>
      <c r="Q58" s="118" t="str">
        <f>IF(VLOOKUP($A58,'B2B - Flux 2 - UBL'!$A58:$R753,18,FALSE)=0,"",VLOOKUP($A58,'B2B - Flux 2 - UBL'!$A58:$R753,18,FALSE))</f>
        <v/>
      </c>
    </row>
    <row r="59" spans="1:17" ht="28.5" x14ac:dyDescent="0.25">
      <c r="A59" s="35" t="s">
        <v>110</v>
      </c>
      <c r="B59" s="22" t="s">
        <v>19</v>
      </c>
      <c r="C59" s="31"/>
      <c r="D59" s="32" t="s">
        <v>109</v>
      </c>
      <c r="E59" s="32"/>
      <c r="F59" s="33"/>
      <c r="G59" s="101" t="s">
        <v>688</v>
      </c>
      <c r="H59" s="47" t="str">
        <f>IF(VLOOKUP($A59,'B2B - Flux 2 - UBL'!$A59:$P754,9,FALSE)=0,"",VLOOKUP($A59,'B2B - Flux 2 - UBL'!$A59:$P754,9,FALSE))</f>
        <v>TEXTE</v>
      </c>
      <c r="I59" s="47">
        <f>IF(VLOOKUP($A59,'B2B - Flux 2 - UBL'!$A59:$P754,10,FALSE)=0,"",VLOOKUP($A59,'B2B - Flux 2 - UBL'!$A59:$P754,10,FALSE))</f>
        <v>99</v>
      </c>
      <c r="J59" s="28" t="str">
        <f>IF(VLOOKUP($A59,'B2B - Flux 2 - UBL'!$A59:$P754,11,FALSE)=0,"",VLOOKUP($A59,'B2B - Flux 2 - UBL'!$A59:$P754,11,FALSE))</f>
        <v/>
      </c>
      <c r="K59" s="55" t="str">
        <f>IF(VLOOKUP($A59,'B2B - Flux 2 - UBL'!$A59:$P754,12,FALSE)=0,"",VLOOKUP($A59,'B2B - Flux 2 - UBL'!$A59:$P754,12,FALSE))</f>
        <v/>
      </c>
      <c r="L59" s="158" t="str">
        <f>IF(VLOOKUP($A59,'B2B - Flux 2 - UBL'!$A59:$P754,13,FALSE)=0,"",VLOOKUP($A59,'B2B - Flux 2 - UBL'!$A59:$P754,13,FALSE))</f>
        <v>Nom complet de l'Acheteur.</v>
      </c>
      <c r="M59" s="101" t="str">
        <f>IF(VLOOKUP($A59,'B2B - Flux 2 - UBL'!$A59:$P754,14,FALSE)=0,"",VLOOKUP($A59,'B2B - Flux 2 - UBL'!$A59:$P754,14,FALSE))</f>
        <v xml:space="preserve"> </v>
      </c>
      <c r="N59" s="143" t="str">
        <f>IF(VLOOKUP($A59,'B2B - Flux 2 - UBL'!$A59:$R754,15,FALSE)=0,"",VLOOKUP($A59,'B2B - Flux 2 - UBL'!$A59:$R754,15,FALSE))</f>
        <v>G2.09</v>
      </c>
      <c r="O59" s="143" t="str">
        <f>IF(VLOOKUP($A59,'B2B - Flux 2 - UBL'!$A59:$R754,16,FALSE)=0,"",VLOOKUP($A59,'B2B - Flux 2 - UBL'!$A59:$R754,16,FALSE))</f>
        <v/>
      </c>
      <c r="P59" s="22" t="str">
        <f>IF(VLOOKUP($A59,'B2B - Flux 2 - UBL'!$A59:$R754,17,FALSE)=0,"",VLOOKUP($A59,'B2B - Flux 2 - UBL'!$A59:$R754,17,FALSE))</f>
        <v>BR-7</v>
      </c>
      <c r="Q59" s="27" t="str">
        <f>IF(VLOOKUP($A59,'B2B - Flux 2 - UBL'!$A59:$R754,18,FALSE)=0,"",VLOOKUP($A59,'B2B - Flux 2 - UBL'!$A59:$R754,18,FALSE))</f>
        <v/>
      </c>
    </row>
    <row r="60" spans="1:17" ht="42.75" x14ac:dyDescent="0.25">
      <c r="A60" s="35" t="s">
        <v>308</v>
      </c>
      <c r="B60" s="22" t="s">
        <v>36</v>
      </c>
      <c r="C60" s="31"/>
      <c r="D60" s="32" t="s">
        <v>310</v>
      </c>
      <c r="E60" s="37"/>
      <c r="F60" s="33"/>
      <c r="G60" s="101" t="s">
        <v>689</v>
      </c>
      <c r="H60" s="47" t="str">
        <f>IF(VLOOKUP($A60,'B2B - Flux 2 - UBL'!$A60:$P755,9,FALSE)=0,"",VLOOKUP($A60,'B2B - Flux 2 - UBL'!$A60:$P755,9,FALSE))</f>
        <v>TEXTE</v>
      </c>
      <c r="I60" s="47">
        <f>IF(VLOOKUP($A60,'B2B - Flux 2 - UBL'!$A60:$P755,10,FALSE)=0,"",VLOOKUP($A60,'B2B - Flux 2 - UBL'!$A60:$P755,10,FALSE))</f>
        <v>99</v>
      </c>
      <c r="J60" s="28" t="str">
        <f>IF(VLOOKUP($A60,'B2B - Flux 2 - UBL'!$A60:$P755,11,FALSE)=0,"",VLOOKUP($A60,'B2B - Flux 2 - UBL'!$A60:$P755,11,FALSE))</f>
        <v/>
      </c>
      <c r="K60" s="55" t="str">
        <f>IF(VLOOKUP($A60,'B2B - Flux 2 - UBL'!$A60:$P755,12,FALSE)=0,"",VLOOKUP($A60,'B2B - Flux 2 - UBL'!$A60:$P755,12,FALSE))</f>
        <v/>
      </c>
      <c r="L60" s="27" t="str">
        <f>IF(VLOOKUP($A60,'B2B - Flux 2 - UBL'!$A60:$P755,13,FALSE)=0,"",VLOOKUP($A60,'B2B - Flux 2 - UBL'!$A60:$P755,13,FALSE))</f>
        <v>Nom par lequel l'Acheteur est connu, autre que la raison sociale de l'Acheteur (également appelé Nom de l'entreprise).</v>
      </c>
      <c r="M60" s="101" t="str">
        <f>IF(VLOOKUP($A60,'B2B - Flux 2 - UBL'!$A60:$P755,14,FALSE)=0,"",VLOOKUP($A60,'B2B - Flux 2 - UBL'!$A60:$P755,14,FALSE))</f>
        <v>Elle peut être utilisée si elle diffère de la Raison sociale de l'Acheteur.</v>
      </c>
      <c r="N60" s="143" t="str">
        <f>IF(VLOOKUP($A60,'B2B - Flux 2 - UBL'!$A60:$R755,15,FALSE)=0,"",VLOOKUP($A60,'B2B - Flux 2 - UBL'!$A60:$R755,15,FALSE))</f>
        <v>G2.09</v>
      </c>
      <c r="O60" s="143" t="str">
        <f>IF(VLOOKUP($A60,'B2B - Flux 2 - UBL'!$A60:$R755,16,FALSE)=0,"",VLOOKUP($A60,'B2B - Flux 2 - UBL'!$A60:$R755,16,FALSE))</f>
        <v/>
      </c>
      <c r="P60" s="22" t="str">
        <f>IF(VLOOKUP($A60,'B2B - Flux 2 - UBL'!$A60:$R755,17,FALSE)=0,"",VLOOKUP($A60,'B2B - Flux 2 - UBL'!$A60:$R755,17,FALSE))</f>
        <v/>
      </c>
      <c r="Q60" s="27" t="str">
        <f>IF(VLOOKUP($A60,'B2B - Flux 2 - UBL'!$A60:$R755,18,FALSE)=0,"",VLOOKUP($A60,'B2B - Flux 2 - UBL'!$A60:$R755,18,FALSE))</f>
        <v/>
      </c>
    </row>
    <row r="61" spans="1:17" ht="42.75" x14ac:dyDescent="0.25">
      <c r="A61" s="35" t="s">
        <v>309</v>
      </c>
      <c r="B61" s="106" t="s">
        <v>42</v>
      </c>
      <c r="C61" s="31"/>
      <c r="D61" s="32" t="s">
        <v>422</v>
      </c>
      <c r="E61" s="37"/>
      <c r="F61" s="33"/>
      <c r="G61" s="101" t="s">
        <v>1215</v>
      </c>
      <c r="H61" s="47" t="str">
        <f>IF(VLOOKUP($A61,'B2B - Flux 2 - UBL'!$A61:$P756,9,FALSE)=0,"",VLOOKUP($A61,'B2B - Flux 2 - UBL'!$A61:$P756,9,FALSE))</f>
        <v>IDENTIFIANT</v>
      </c>
      <c r="I61" s="47">
        <f>IF(VLOOKUP($A61,'B2B - Flux 2 - UBL'!$A61:$P756,10,FALSE)=0,"",VLOOKUP($A61,'B2B - Flux 2 - UBL'!$A61:$P756,10,FALSE))</f>
        <v>80</v>
      </c>
      <c r="J61" s="28" t="str">
        <f>IF(VLOOKUP($A61,'B2B - Flux 2 - UBL'!$A61:$P756,11,FALSE)=0,"",VLOOKUP($A61,'B2B - Flux 2 - UBL'!$A61:$P756,11,FALSE))</f>
        <v/>
      </c>
      <c r="K61" s="55" t="str">
        <f>IF(VLOOKUP($A61,'B2B - Flux 2 - UBL'!$A61:$P756,12,FALSE)=0,"",VLOOKUP($A61,'B2B - Flux 2 - UBL'!$A61:$P756,12,FALSE))</f>
        <v/>
      </c>
      <c r="L61" s="158" t="str">
        <f>IF(VLOOKUP($A61,'B2B - Flux 2 - UBL'!$A61:$P756,13,FALSE)=0,"",VLOOKUP($A61,'B2B - Flux 2 - UBL'!$A61:$P756,13,FALSE))</f>
        <v>Identification de l'Acheteur.</v>
      </c>
      <c r="M61" s="101" t="str">
        <f>IF(VLOOKUP($A61,'B2B - Flux 2 - UBL'!$A61:$P756,14,FALSE)=0,"",VLOOKUP($A61,'B2B - Flux 2 - UBL'!$A61:$P756,14,FALSE))</f>
        <v>Si aucun schéma d'identification n'est précisé, il devrait être connu de l'Acheteur et du Vendeur, par exemple un identifiant de l'acehteur attribué par le Vendeur préalablement échangé.</v>
      </c>
      <c r="N61" s="143" t="str">
        <f>IF(VLOOKUP($A61,'B2B - Flux 2 - UBL'!$A61:$R756,15,FALSE)=0,"",VLOOKUP($A61,'B2B - Flux 2 - UBL'!$A61:$R756,15,FALSE))</f>
        <v>G2.16</v>
      </c>
      <c r="O61" s="143" t="str">
        <f>IF(VLOOKUP($A61,'B2B - Flux 2 - UBL'!$A61:$R756,16,FALSE)=0,"",VLOOKUP($A61,'B2B - Flux 2 - UBL'!$A61:$R756,16,FALSE))</f>
        <v/>
      </c>
      <c r="P61" s="22" t="str">
        <f>IF(VLOOKUP($A61,'B2B - Flux 2 - UBL'!$A61:$R756,17,FALSE)=0,"",VLOOKUP($A61,'B2B - Flux 2 - UBL'!$A61:$R756,17,FALSE))</f>
        <v/>
      </c>
      <c r="Q61" s="27" t="str">
        <f>IF(VLOOKUP($A61,'B2B - Flux 2 - UBL'!$A61:$R756,18,FALSE)=0,"",VLOOKUP($A61,'B2B - Flux 2 - UBL'!$A61:$R756,18,FALSE))</f>
        <v>Il faut demander de changer la cardinalité de la norme</v>
      </c>
    </row>
    <row r="62" spans="1:17" ht="42.75" x14ac:dyDescent="0.25">
      <c r="A62" s="35" t="s">
        <v>1205</v>
      </c>
      <c r="B62" s="106" t="s">
        <v>42</v>
      </c>
      <c r="C62" s="31"/>
      <c r="D62" s="32" t="s">
        <v>422</v>
      </c>
      <c r="E62" s="37"/>
      <c r="F62" s="33"/>
      <c r="G62" s="101" t="s">
        <v>938</v>
      </c>
      <c r="H62" s="47" t="str">
        <f>IF(VLOOKUP($A62,'B2B - Flux 2 - UBL'!$A62:$P757,9,FALSE)=0,"",VLOOKUP($A62,'B2B - Flux 2 - UBL'!$A62:$P757,9,FALSE))</f>
        <v>IDENTIFIANT</v>
      </c>
      <c r="I62" s="47">
        <f>IF(VLOOKUP($A62,'B2B - Flux 2 - UBL'!$A62:$P757,10,FALSE)=0,"",VLOOKUP($A62,'B2B - Flux 2 - UBL'!$A62:$P757,10,FALSE))</f>
        <v>5</v>
      </c>
      <c r="J62" s="28" t="str">
        <f>IF(VLOOKUP($A62,'B2B - Flux 2 - UBL'!$A62:$P757,11,FALSE)=0,"",VLOOKUP($A62,'B2B - Flux 2 - UBL'!$A62:$P757,11,FALSE))</f>
        <v/>
      </c>
      <c r="K62" s="55" t="str">
        <f>IF(VLOOKUP($A62,'B2B - Flux 2 - UBL'!$A62:$P757,12,FALSE)=0,"",VLOOKUP($A62,'B2B - Flux 2 - UBL'!$A62:$P757,12,FALSE))</f>
        <v/>
      </c>
      <c r="L62" s="158" t="str">
        <f>IF(VLOOKUP($A62,'B2B - Flux 2 - UBL'!$A62:$P757,13,FALSE)=0,"",VLOOKUP($A62,'B2B - Flux 2 - UBL'!$A62:$P757,13,FALSE))</f>
        <v>Identifiant du schéma de l'identifiant de l'acheteur</v>
      </c>
      <c r="M62" s="101" t="str">
        <f>IF(VLOOKUP($A62,'B2B - Flux 2 - UBL'!$A62:$P757,14,FALSE)=0,"",VLOOKUP($A62,'B2B - Flux 2 - UBL'!$A62:$P757,14,FALSE))</f>
        <v>Si aucun schéma d'identification n'est précisé, il devrait être connu de l'Acheteur et du Vendeur, par exemple un identifiant de l'acehteur attribué par le Vendeur préalablement échangé.</v>
      </c>
      <c r="N62" s="143" t="str">
        <f>IF(VLOOKUP($A62,'B2B - Flux 2 - UBL'!$A62:$R757,15,FALSE)=0,"",VLOOKUP($A62,'B2B - Flux 2 - UBL'!$A62:$R757,15,FALSE))</f>
        <v/>
      </c>
      <c r="O62" s="143" t="str">
        <f>IF(VLOOKUP($A62,'B2B - Flux 2 - UBL'!$A62:$R757,16,FALSE)=0,"",VLOOKUP($A62,'B2B - Flux 2 - UBL'!$A62:$R757,16,FALSE))</f>
        <v/>
      </c>
      <c r="P62" s="22" t="str">
        <f>IF(VLOOKUP($A62,'B2B - Flux 2 - UBL'!$A62:$R757,17,FALSE)=0,"",VLOOKUP($A62,'B2B - Flux 2 - UBL'!$A62:$R757,17,FALSE))</f>
        <v/>
      </c>
      <c r="Q62" s="27" t="str">
        <f>IF(VLOOKUP($A62,'B2B - Flux 2 - UBL'!$A62:$R757,18,FALSE)=0,"",VLOOKUP($A62,'B2B - Flux 2 - UBL'!$A62:$R757,18,FALSE))</f>
        <v/>
      </c>
    </row>
    <row r="63" spans="1:17" ht="42.75" x14ac:dyDescent="0.25">
      <c r="A63" s="35" t="s">
        <v>309</v>
      </c>
      <c r="B63" s="106" t="s">
        <v>42</v>
      </c>
      <c r="C63" s="31"/>
      <c r="D63" s="32" t="s">
        <v>936</v>
      </c>
      <c r="E63" s="37"/>
      <c r="F63" s="33"/>
      <c r="G63" s="101" t="s">
        <v>1215</v>
      </c>
      <c r="H63" s="47" t="str">
        <f>IF(VLOOKUP($A63,'B2B - Flux 2 - UBL'!$A63:$P758,9,FALSE)=0,"",VLOOKUP($A63,'B2B - Flux 2 - UBL'!$A63:$P758,9,FALSE))</f>
        <v>IDENTIFIANT</v>
      </c>
      <c r="I63" s="47">
        <f>IF(VLOOKUP($A63,'B2B - Flux 2 - UBL'!$A63:$P758,10,FALSE)=0,"",VLOOKUP($A63,'B2B - Flux 2 - UBL'!$A63:$P758,10,FALSE))</f>
        <v>80</v>
      </c>
      <c r="J63" s="28" t="str">
        <f>IF(VLOOKUP($A63,'B2B - Flux 2 - UBL'!$A63:$P758,11,FALSE)=0,"",VLOOKUP($A63,'B2B - Flux 2 - UBL'!$A63:$P758,11,FALSE))</f>
        <v/>
      </c>
      <c r="K63" s="55" t="str">
        <f>IF(VLOOKUP($A63,'B2B - Flux 2 - UBL'!$A63:$P758,12,FALSE)=0,"",VLOOKUP($A63,'B2B - Flux 2 - UBL'!$A63:$P758,12,FALSE))</f>
        <v/>
      </c>
      <c r="L63" s="158" t="str">
        <f>IF(VLOOKUP($A63,'B2B - Flux 2 - UBL'!$A63:$P758,13,FALSE)=0,"",VLOOKUP($A63,'B2B - Flux 2 - UBL'!$A63:$P758,13,FALSE))</f>
        <v>Identification de l'Acheteur.</v>
      </c>
      <c r="M63" s="101" t="str">
        <f>IF(VLOOKUP($A63,'B2B - Flux 2 - UBL'!$A63:$P758,14,FALSE)=0,"",VLOOKUP($A63,'B2B - Flux 2 - UBL'!$A63:$P758,14,FALSE))</f>
        <v>Si aucun schéma d'identification n'est précisé, il devrait être connu de l'Acheteur et du Vendeur, par exemple un identifiant de l'acehteur attribué par le Vendeur préalablement échangé.</v>
      </c>
      <c r="N63" s="143" t="str">
        <f>IF(VLOOKUP($A63,'B2B - Flux 2 - UBL'!$A63:$R758,15,FALSE)=0,"",VLOOKUP($A63,'B2B - Flux 2 - UBL'!$A63:$R758,15,FALSE))</f>
        <v/>
      </c>
      <c r="O63" s="143" t="str">
        <f>IF(VLOOKUP($A63,'B2B - Flux 2 - UBL'!$A63:$R758,16,FALSE)=0,"",VLOOKUP($A63,'B2B - Flux 2 - UBL'!$A63:$R758,16,FALSE))</f>
        <v/>
      </c>
      <c r="P63" s="22" t="str">
        <f>IF(VLOOKUP($A63,'B2B - Flux 2 - UBL'!$A63:$R758,17,FALSE)=0,"",VLOOKUP($A63,'B2B - Flux 2 - UBL'!$A63:$R758,17,FALSE))</f>
        <v/>
      </c>
      <c r="Q63" s="27" t="str">
        <f>IF(VLOOKUP($A63,'B2B - Flux 2 - UBL'!$A63:$R758,18,FALSE)=0,"",VLOOKUP($A63,'B2B - Flux 2 - UBL'!$A63:$R758,18,FALSE))</f>
        <v/>
      </c>
    </row>
    <row r="64" spans="1:17" ht="42.75" x14ac:dyDescent="0.25">
      <c r="A64" s="35" t="s">
        <v>1205</v>
      </c>
      <c r="B64" s="106" t="s">
        <v>42</v>
      </c>
      <c r="C64" s="31"/>
      <c r="D64" s="32" t="s">
        <v>934</v>
      </c>
      <c r="E64" s="37"/>
      <c r="F64" s="33"/>
      <c r="G64" s="101" t="s">
        <v>1216</v>
      </c>
      <c r="H64" s="47" t="str">
        <f>IF(VLOOKUP($A64,'B2B - Flux 2 - UBL'!$A64:$P759,9,FALSE)=0,"",VLOOKUP($A64,'B2B - Flux 2 - UBL'!$A64:$P759,9,FALSE))</f>
        <v>IDENTIFIANT</v>
      </c>
      <c r="I64" s="47">
        <f>IF(VLOOKUP($A64,'B2B - Flux 2 - UBL'!$A64:$P759,10,FALSE)=0,"",VLOOKUP($A64,'B2B - Flux 2 - UBL'!$A64:$P759,10,FALSE))</f>
        <v>5</v>
      </c>
      <c r="J64" s="28" t="str">
        <f>IF(VLOOKUP($A64,'B2B - Flux 2 - UBL'!$A64:$P759,11,FALSE)=0,"",VLOOKUP($A64,'B2B - Flux 2 - UBL'!$A64:$P759,11,FALSE))</f>
        <v/>
      </c>
      <c r="K64" s="55" t="str">
        <f>IF(VLOOKUP($A64,'B2B - Flux 2 - UBL'!$A64:$P759,12,FALSE)=0,"",VLOOKUP($A64,'B2B - Flux 2 - UBL'!$A64:$P759,12,FALSE))</f>
        <v/>
      </c>
      <c r="L64" s="158" t="str">
        <f>IF(VLOOKUP($A64,'B2B - Flux 2 - UBL'!$A64:$P759,13,FALSE)=0,"",VLOOKUP($A64,'B2B - Flux 2 - UBL'!$A64:$P759,13,FALSE))</f>
        <v>Identifiant du schéma de l'identifiant de l'acheteur</v>
      </c>
      <c r="M64" s="101" t="str">
        <f>IF(VLOOKUP($A64,'B2B - Flux 2 - UBL'!$A64:$P759,14,FALSE)=0,"",VLOOKUP($A64,'B2B - Flux 2 - UBL'!$A64:$P759,14,FALSE))</f>
        <v>Si aucun schéma d'identification n'est précisé, il devrait être connu de l'Acheteur et du Vendeur, par exemple un identifiant de l'acehteur attribué par le Vendeur préalablement échangé.</v>
      </c>
      <c r="N64" s="143" t="str">
        <f>IF(VLOOKUP($A64,'B2B - Flux 2 - UBL'!$A64:$R759,15,FALSE)=0,"",VLOOKUP($A64,'B2B - Flux 2 - UBL'!$A64:$R759,15,FALSE))</f>
        <v>G2.07</v>
      </c>
      <c r="O64" s="143" t="str">
        <f>IF(VLOOKUP($A64,'B2B - Flux 2 - UBL'!$A64:$R759,16,FALSE)=0,"",VLOOKUP($A64,'B2B - Flux 2 - UBL'!$A64:$R759,16,FALSE))</f>
        <v/>
      </c>
      <c r="P64" s="22" t="str">
        <f>IF(VLOOKUP($A64,'B2B - Flux 2 - UBL'!$A64:$R759,17,FALSE)=0,"",VLOOKUP($A64,'B2B - Flux 2 - UBL'!$A64:$R759,17,FALSE))</f>
        <v/>
      </c>
      <c r="Q64" s="27" t="str">
        <f>IF(VLOOKUP($A64,'B2B - Flux 2 - UBL'!$A64:$R759,18,FALSE)=0,"",VLOOKUP($A64,'B2B - Flux 2 - UBL'!$A64:$R759,18,FALSE))</f>
        <v/>
      </c>
    </row>
    <row r="65" spans="1:17" ht="42.75" x14ac:dyDescent="0.25">
      <c r="A65" s="35" t="s">
        <v>309</v>
      </c>
      <c r="B65" s="106" t="s">
        <v>42</v>
      </c>
      <c r="C65" s="31"/>
      <c r="D65" s="32" t="s">
        <v>937</v>
      </c>
      <c r="E65" s="37"/>
      <c r="F65" s="33"/>
      <c r="G65" s="101" t="s">
        <v>1215</v>
      </c>
      <c r="H65" s="47" t="str">
        <f>IF(VLOOKUP($A65,'B2B - Flux 2 - UBL'!$A65:$P760,9,FALSE)=0,"",VLOOKUP($A65,'B2B - Flux 2 - UBL'!$A65:$P760,9,FALSE))</f>
        <v>IDENTIFIANT</v>
      </c>
      <c r="I65" s="47">
        <f>IF(VLOOKUP($A65,'B2B - Flux 2 - UBL'!$A65:$P760,10,FALSE)=0,"",VLOOKUP($A65,'B2B - Flux 2 - UBL'!$A65:$P760,10,FALSE))</f>
        <v>100</v>
      </c>
      <c r="J65" s="28" t="str">
        <f>IF(VLOOKUP($A65,'B2B - Flux 2 - UBL'!$A65:$P760,11,FALSE)=0,"",VLOOKUP($A65,'B2B - Flux 2 - UBL'!$A65:$P760,11,FALSE))</f>
        <v/>
      </c>
      <c r="K65" s="55" t="str">
        <f>IF(VLOOKUP($A65,'B2B - Flux 2 - UBL'!$A65:$P760,12,FALSE)=0,"",VLOOKUP($A65,'B2B - Flux 2 - UBL'!$A65:$P760,12,FALSE))</f>
        <v/>
      </c>
      <c r="L65" s="158" t="str">
        <f>IF(VLOOKUP($A65,'B2B - Flux 2 - UBL'!$A65:$P760,13,FALSE)=0,"",VLOOKUP($A65,'B2B - Flux 2 - UBL'!$A65:$P760,13,FALSE))</f>
        <v>Identification de l'Acheteur.</v>
      </c>
      <c r="M65" s="101" t="str">
        <f>IF(VLOOKUP($A65,'B2B - Flux 2 - UBL'!$A65:$P760,14,FALSE)=0,"",VLOOKUP($A65,'B2B - Flux 2 - UBL'!$A65:$P760,14,FALSE))</f>
        <v>Si aucun schéma d'identification n'est précisé, il devrait être connu de l'Acheteur et du Vendeur, par exemple un identifiant de l'acehteur attribué par le Vendeur préalablement échangé.</v>
      </c>
      <c r="N65" s="143" t="str">
        <f>IF(VLOOKUP($A65,'B2B - Flux 2 - UBL'!$A65:$R760,15,FALSE)=0,"",VLOOKUP($A65,'B2B - Flux 2 - UBL'!$A65:$R760,15,FALSE))</f>
        <v>G2.19
G2.29</v>
      </c>
      <c r="O65" s="143" t="str">
        <f>IF(VLOOKUP($A65,'B2B - Flux 2 - UBL'!$A65:$R760,16,FALSE)=0,"",VLOOKUP($A65,'B2B - Flux 2 - UBL'!$A65:$R760,16,FALSE))</f>
        <v/>
      </c>
      <c r="P65" s="22" t="str">
        <f>IF(VLOOKUP($A65,'B2B - Flux 2 - UBL'!$A65:$R760,17,FALSE)=0,"",VLOOKUP($A65,'B2B - Flux 2 - UBL'!$A65:$R760,17,FALSE))</f>
        <v/>
      </c>
      <c r="Q65" s="27" t="str">
        <f>IF(VLOOKUP($A65,'B2B - Flux 2 - UBL'!$A65:$R760,18,FALSE)=0,"",VLOOKUP($A65,'B2B - Flux 2 - UBL'!$A65:$R760,18,FALSE))</f>
        <v/>
      </c>
    </row>
    <row r="66" spans="1:17" ht="42.75" x14ac:dyDescent="0.25">
      <c r="A66" s="35" t="s">
        <v>1205</v>
      </c>
      <c r="B66" s="106" t="s">
        <v>42</v>
      </c>
      <c r="C66" s="31"/>
      <c r="D66" s="32" t="s">
        <v>935</v>
      </c>
      <c r="E66" s="37"/>
      <c r="F66" s="33"/>
      <c r="G66" s="101" t="s">
        <v>1217</v>
      </c>
      <c r="H66" s="47" t="str">
        <f>IF(VLOOKUP($A66,'B2B - Flux 2 - UBL'!$A66:$P761,9,FALSE)=0,"",VLOOKUP($A66,'B2B - Flux 2 - UBL'!$A66:$P761,9,FALSE))</f>
        <v>IDENTIFIANT</v>
      </c>
      <c r="I66" s="47">
        <f>IF(VLOOKUP($A66,'B2B - Flux 2 - UBL'!$A66:$P761,10,FALSE)=0,"",VLOOKUP($A66,'B2B - Flux 2 - UBL'!$A66:$P761,10,FALSE))</f>
        <v>5</v>
      </c>
      <c r="J66" s="28" t="str">
        <f>IF(VLOOKUP($A66,'B2B - Flux 2 - UBL'!$A66:$P761,11,FALSE)=0,"",VLOOKUP($A66,'B2B - Flux 2 - UBL'!$A66:$P761,11,FALSE))</f>
        <v/>
      </c>
      <c r="K66" s="55" t="str">
        <f>IF(VLOOKUP($A66,'B2B - Flux 2 - UBL'!$A66:$P761,12,FALSE)=0,"",VLOOKUP($A66,'B2B - Flux 2 - UBL'!$A66:$P761,12,FALSE))</f>
        <v/>
      </c>
      <c r="L66" s="158" t="str">
        <f>IF(VLOOKUP($A66,'B2B - Flux 2 - UBL'!$A66:$P761,13,FALSE)=0,"",VLOOKUP($A66,'B2B - Flux 2 - UBL'!$A66:$P761,13,FALSE))</f>
        <v>Identifiant du schéma de l'identifiant de l'acheteur</v>
      </c>
      <c r="M66" s="101" t="str">
        <f>IF(VLOOKUP($A66,'B2B - Flux 2 - UBL'!$A66:$P761,14,FALSE)=0,"",VLOOKUP($A66,'B2B - Flux 2 - UBL'!$A66:$P761,14,FALSE))</f>
        <v>Si aucun schéma d'identification n'est précisé, il devrait être connu de l'Acheteur et du Vendeur, par exemple un identifiant de l'acehteur attribué par le Vendeur préalablement échangé.</v>
      </c>
      <c r="N66" s="143" t="str">
        <f>IF(VLOOKUP($A66,'B2B - Flux 2 - UBL'!$A66:$R761,15,FALSE)=0,"",VLOOKUP($A66,'B2B - Flux 2 - UBL'!$A66:$R761,15,FALSE))</f>
        <v/>
      </c>
      <c r="O66" s="143" t="str">
        <f>IF(VLOOKUP($A66,'B2B - Flux 2 - UBL'!$A66:$R761,16,FALSE)=0,"",VLOOKUP($A66,'B2B - Flux 2 - UBL'!$A66:$R761,16,FALSE))</f>
        <v/>
      </c>
      <c r="P66" s="22" t="str">
        <f>IF(VLOOKUP($A66,'B2B - Flux 2 - UBL'!$A66:$R761,17,FALSE)=0,"",VLOOKUP($A66,'B2B - Flux 2 - UBL'!$A66:$R761,17,FALSE))</f>
        <v/>
      </c>
      <c r="Q66" s="27" t="str">
        <f>IF(VLOOKUP($A66,'B2B - Flux 2 - UBL'!$A66:$R761,18,FALSE)=0,"",VLOOKUP($A66,'B2B - Flux 2 - UBL'!$A66:$R761,18,FALSE))</f>
        <v/>
      </c>
    </row>
    <row r="67" spans="1:17" ht="57" x14ac:dyDescent="0.25">
      <c r="A67" s="35" t="s">
        <v>111</v>
      </c>
      <c r="B67" s="22" t="s">
        <v>36</v>
      </c>
      <c r="C67" s="31"/>
      <c r="D67" s="32" t="s">
        <v>79</v>
      </c>
      <c r="E67" s="32"/>
      <c r="F67" s="33"/>
      <c r="G67" s="101" t="s">
        <v>690</v>
      </c>
      <c r="H67" s="47" t="str">
        <f>IF(VLOOKUP($A67,'B2B - Flux 2 - UBL'!$A67:$P762,9,FALSE)=0,"",VLOOKUP($A67,'B2B - Flux 2 - UBL'!$A67:$P762,9,FALSE))</f>
        <v>IDENTIFIANT</v>
      </c>
      <c r="I67" s="47">
        <f>IF(VLOOKUP($A67,'B2B - Flux 2 - UBL'!$A67:$P762,10,FALSE)=0,"",VLOOKUP($A67,'B2B - Flux 2 - UBL'!$A67:$P762,10,FALSE))</f>
        <v>9</v>
      </c>
      <c r="J67" s="28" t="str">
        <f>IF(VLOOKUP($A67,'B2B - Flux 2 - UBL'!$A67:$P762,11,FALSE)=0,"",VLOOKUP($A67,'B2B - Flux 2 - UBL'!$A67:$P762,11,FALSE))</f>
        <v/>
      </c>
      <c r="K67" s="26" t="str">
        <f>IF(VLOOKUP($A67,'B2B - Flux 2 - UBL'!$A67:$P762,12,FALSE)=0,"",VLOOKUP($A67,'B2B - Flux 2 - UBL'!$A67:$P762,12,FALSE))</f>
        <v/>
      </c>
      <c r="L67" s="27" t="str">
        <f>IF(VLOOKUP($A67,'B2B - Flux 2 - UBL'!$A67:$P762,13,FALSE)=0,"",VLOOKUP($A67,'B2B - Flux 2 - UBL'!$A67:$P762,13,FALSE))</f>
        <v>Identifiant délivré par un organisme d’enregistrement officiel, qui identifie l'Acheteur comme une entité juridique ou une personne morale.</v>
      </c>
      <c r="M67" s="101" t="str">
        <f>IF(VLOOKUP($A67,'B2B - Flux 2 - UBL'!$A67:$P762,14,FALSE)=0,"",VLOOKUP($A67,'B2B - Flux 2 - UBL'!$A67:$P762,14,FALSE))</f>
        <v>Si aucun schéma d'identification n'est précisé, il devrait être connu de l'Acheteur et du Vendeur, par exemple un identifiant exclusivement utilisé dans l'environnement juridique applicable.</v>
      </c>
      <c r="N67" s="143" t="str">
        <f>IF(VLOOKUP($A67,'B2B - Flux 2 - UBL'!$A67:$R762,15,FALSE)=0,"",VLOOKUP($A67,'B2B - Flux 2 - UBL'!$A67:$R762,15,FALSE))</f>
        <v>G1.63
G1.58</v>
      </c>
      <c r="O67" s="143" t="str">
        <f>IF(VLOOKUP($A67,'B2B - Flux 2 - UBL'!$A67:$R762,16,FALSE)=0,"",VLOOKUP($A67,'B2B - Flux 2 - UBL'!$A67:$R762,16,FALSE))</f>
        <v/>
      </c>
      <c r="P67" s="120" t="str">
        <f>IF(VLOOKUP($A67,'B2B - Flux 2 - UBL'!$A67:$R762,17,FALSE)=0,"",VLOOKUP($A67,'B2B - Flux 2 - UBL'!$A67:$R762,17,FALSE))</f>
        <v/>
      </c>
      <c r="Q67" s="27" t="str">
        <f>IF(VLOOKUP($A67,'B2B - Flux 2 - UBL'!$A67:$R762,18,FALSE)=0,"",VLOOKUP($A67,'B2B - Flux 2 - UBL'!$A67:$R762,18,FALSE))</f>
        <v/>
      </c>
    </row>
    <row r="68" spans="1:17" ht="57" x14ac:dyDescent="0.25">
      <c r="A68" s="35" t="s">
        <v>1238</v>
      </c>
      <c r="B68" s="22" t="s">
        <v>36</v>
      </c>
      <c r="C68" s="31"/>
      <c r="D68" s="32" t="s">
        <v>422</v>
      </c>
      <c r="E68" s="32"/>
      <c r="F68" s="33"/>
      <c r="G68" s="101" t="s">
        <v>1249</v>
      </c>
      <c r="H68" s="47" t="str">
        <f>IF(VLOOKUP($A68,'B2B - Flux 2 - UBL'!$A68:$P763,9,FALSE)=0,"",VLOOKUP($A68,'B2B - Flux 2 - UBL'!$A68:$P763,9,FALSE))</f>
        <v>IDENTIFIANT</v>
      </c>
      <c r="I68" s="47">
        <f>IF(VLOOKUP($A68,'B2B - Flux 2 - UBL'!$A68:$P763,10,FALSE)=0,"",VLOOKUP($A68,'B2B - Flux 2 - UBL'!$A68:$P763,10,FALSE))</f>
        <v>5</v>
      </c>
      <c r="J68" s="28" t="str">
        <f>IF(VLOOKUP($A68,'B2B - Flux 2 - UBL'!$A68:$P763,11,FALSE)=0,"",VLOOKUP($A68,'B2B - Flux 2 - UBL'!$A68:$P763,11,FALSE))</f>
        <v/>
      </c>
      <c r="K68" s="26" t="str">
        <f>IF(VLOOKUP($A68,'B2B - Flux 2 - UBL'!$A68:$P763,12,FALSE)=0,"",VLOOKUP($A68,'B2B - Flux 2 - UBL'!$A68:$P763,12,FALSE))</f>
        <v/>
      </c>
      <c r="L68" s="27" t="str">
        <f>IF(VLOOKUP($A68,'B2B - Flux 2 - UBL'!$A68:$P763,13,FALSE)=0,"",VLOOKUP($A68,'B2B - Flux 2 - UBL'!$A68:$P763,13,FALSE))</f>
        <v>Identifiant du schéma de l'identifiant d'enregistrement légal de l'acheteur</v>
      </c>
      <c r="M68" s="101" t="str">
        <f>IF(VLOOKUP($A68,'B2B - Flux 2 - UBL'!$A68:$P763,14,FALSE)=0,"",VLOOKUP($A68,'B2B - Flux 2 - UBL'!$A68:$P763,14,FALSE))</f>
        <v>S'il est utilisé, l'identifiant du schéma doit être choisi parmi les entrées  de liste publiée par l'agence de maintenance ISO 6523.</v>
      </c>
      <c r="N68" s="143" t="str">
        <f>IF(VLOOKUP($A68,'B2B - Flux 2 - UBL'!$A68:$R763,15,FALSE)=0,"",VLOOKUP($A68,'B2B - Flux 2 - UBL'!$A68:$R763,15,FALSE))</f>
        <v>G6.08</v>
      </c>
      <c r="O68" s="143" t="str">
        <f>IF(VLOOKUP($A68,'B2B - Flux 2 - UBL'!$A68:$R763,16,FALSE)=0,"",VLOOKUP($A68,'B2B - Flux 2 - UBL'!$A68:$R763,16,FALSE))</f>
        <v/>
      </c>
      <c r="P68" s="120" t="str">
        <f>IF(VLOOKUP($A68,'B2B - Flux 2 - UBL'!$A68:$R763,17,FALSE)=0,"",VLOOKUP($A68,'B2B - Flux 2 - UBL'!$A68:$R763,17,FALSE))</f>
        <v/>
      </c>
      <c r="Q68" s="27" t="str">
        <f>IF(VLOOKUP($A68,'B2B - Flux 2 - UBL'!$A68:$R763,18,FALSE)=0,"",VLOOKUP($A68,'B2B - Flux 2 - UBL'!$A68:$R763,18,FALSE))</f>
        <v/>
      </c>
    </row>
    <row r="69" spans="1:17" ht="71.25" x14ac:dyDescent="0.25">
      <c r="A69" s="35" t="s">
        <v>112</v>
      </c>
      <c r="B69" s="22" t="s">
        <v>36</v>
      </c>
      <c r="C69" s="31"/>
      <c r="D69" s="32" t="s">
        <v>113</v>
      </c>
      <c r="E69" s="32"/>
      <c r="F69" s="32"/>
      <c r="G69" s="101" t="s">
        <v>691</v>
      </c>
      <c r="H69" s="47" t="str">
        <f>IF(VLOOKUP($A69,'B2B - Flux 2 - UBL'!$A69:$P764,9,FALSE)=0,"",VLOOKUP($A69,'B2B - Flux 2 - UBL'!$A69:$P764,9,FALSE))</f>
        <v>IDENTIFIANT</v>
      </c>
      <c r="I69" s="47">
        <f>IF(VLOOKUP($A69,'B2B - Flux 2 - UBL'!$A69:$P764,10,FALSE)=0,"",VLOOKUP($A69,'B2B - Flux 2 - UBL'!$A69:$P764,10,FALSE))</f>
        <v>15</v>
      </c>
      <c r="J69" s="28" t="str">
        <f>IF(VLOOKUP($A69,'B2B - Flux 2 - UBL'!$A69:$P764,11,FALSE)=0,"",VLOOKUP($A69,'B2B - Flux 2 - UBL'!$A69:$P764,11,FALSE))</f>
        <v>ISO 3166</v>
      </c>
      <c r="K69" s="26" t="str">
        <f>IF(VLOOKUP($A69,'B2B - Flux 2 - UBL'!$A69:$P764,12,FALSE)=0,"",VLOOKUP($A69,'B2B - Flux 2 - UBL'!$A69:$P764,12,FALSE))</f>
        <v/>
      </c>
      <c r="L69" s="27" t="str">
        <f>IF(VLOOKUP($A69,'B2B - Flux 2 - UBL'!$A69:$P764,13,FALSE)=0,"",VLOOKUP($A69,'B2B - Flux 2 - UBL'!$A69:$P764,13,FALSE))</f>
        <v>Identifiant à la TVA de l'Acheteur (également appelé Numéro d'identification à la TVA de l'acheteur).</v>
      </c>
      <c r="M69" s="101" t="str">
        <f>IF(VLOOKUP($A69,'B2B - Flux 2 - UBL'!$A69:$P764,14,FALSE)=0,"",VLOOKUP($A69,'B2B - Flux 2 - UBL'!$A69:$P764,14,FALSE))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143" t="str">
        <f>IF(VLOOKUP($A69,'B2B - Flux 2 - UBL'!$A69:$R764,15,FALSE)=0,"",VLOOKUP($A69,'B2B - Flux 2 - UBL'!$A69:$R764,15,FALSE))</f>
        <v>G6.08</v>
      </c>
      <c r="O69" s="143" t="str">
        <f>IF(VLOOKUP($A69,'B2B - Flux 2 - UBL'!$A69:$R764,16,FALSE)=0,"",VLOOKUP($A69,'B2B - Flux 2 - UBL'!$A69:$R764,16,FALSE))</f>
        <v/>
      </c>
      <c r="P69" s="22" t="str">
        <f>IF(VLOOKUP($A69,'B2B - Flux 2 - UBL'!$A69:$R764,17,FALSE)=0,"",VLOOKUP($A69,'B2B - Flux 2 - UBL'!$A69:$R764,17,FALSE))</f>
        <v>BR-CO-9</v>
      </c>
      <c r="Q69" s="27" t="str">
        <f>IF(VLOOKUP($A69,'B2B - Flux 2 - UBL'!$A69:$R764,18,FALSE)=0,"",VLOOKUP($A69,'B2B - Flux 2 - UBL'!$A69:$R764,18,FALSE))</f>
        <v/>
      </c>
    </row>
    <row r="70" spans="1:17" ht="28.5" x14ac:dyDescent="0.25">
      <c r="A70" s="35" t="s">
        <v>114</v>
      </c>
      <c r="B70" s="22" t="s">
        <v>36</v>
      </c>
      <c r="C70" s="31"/>
      <c r="D70" s="32" t="s">
        <v>115</v>
      </c>
      <c r="E70" s="32"/>
      <c r="F70" s="32"/>
      <c r="G70" s="101" t="s">
        <v>692</v>
      </c>
      <c r="H70" s="47" t="str">
        <f>IF(VLOOKUP($A70,'B2B - Flux 2 - UBL'!$A70:$P765,9,FALSE)=0,"",VLOOKUP($A70,'B2B - Flux 2 - UBL'!$A70:$P765,9,FALSE))</f>
        <v>IDENTIFIANT</v>
      </c>
      <c r="I70" s="47">
        <f>IF(VLOOKUP($A70,'B2B - Flux 2 - UBL'!$A70:$P765,10,FALSE)=0,"",VLOOKUP($A70,'B2B - Flux 2 - UBL'!$A70:$P765,10,FALSE))</f>
        <v>40</v>
      </c>
      <c r="J70" s="28" t="str">
        <f>IF(VLOOKUP($A70,'B2B - Flux 2 - UBL'!$A70:$P765,11,FALSE)=0,"",VLOOKUP($A70,'B2B - Flux 2 - UBL'!$A70:$P765,11,FALSE))</f>
        <v/>
      </c>
      <c r="K70" s="26" t="str">
        <f>IF(VLOOKUP($A70,'B2B - Flux 2 - UBL'!$A70:$P765,12,FALSE)=0,"",VLOOKUP($A70,'B2B - Flux 2 - UBL'!$A70:$P765,12,FALSE))</f>
        <v/>
      </c>
      <c r="L70" s="27" t="str">
        <f>IF(VLOOKUP($A70,'B2B - Flux 2 - UBL'!$A70:$P765,13,FALSE)=0,"",VLOOKUP($A70,'B2B - Flux 2 - UBL'!$A70:$P765,13,FALSE))</f>
        <v>Identifie l'adresse électronique de l'Acheteur à laquelle il convient qu'un document commercial soit transmis.</v>
      </c>
      <c r="M70" s="101" t="str">
        <f>IF(VLOOKUP($A70,'B2B - Flux 2 - UBL'!$A70:$P765,14,FALSE)=0,"",VLOOKUP($A70,'B2B - Flux 2 - UBL'!$A70:$P765,14,FALSE))</f>
        <v/>
      </c>
      <c r="N70" s="143" t="str">
        <f>IF(VLOOKUP($A70,'B2B - Flux 2 - UBL'!$A70:$R765,15,FALSE)=0,"",VLOOKUP($A70,'B2B - Flux 2 - UBL'!$A70:$R765,15,FALSE))</f>
        <v/>
      </c>
      <c r="O70" s="143" t="str">
        <f>IF(VLOOKUP($A70,'B2B - Flux 2 - UBL'!$A70:$R765,16,FALSE)=0,"",VLOOKUP($A70,'B2B - Flux 2 - UBL'!$A70:$R765,16,FALSE))</f>
        <v/>
      </c>
      <c r="P70" s="22" t="str">
        <f>IF(VLOOKUP($A70,'B2B - Flux 2 - UBL'!$A70:$R765,17,FALSE)=0,"",VLOOKUP($A70,'B2B - Flux 2 - UBL'!$A70:$R765,17,FALSE))</f>
        <v>BR-63</v>
      </c>
      <c r="Q70" s="27" t="str">
        <f>IF(VLOOKUP($A70,'B2B - Flux 2 - UBL'!$A70:$R765,18,FALSE)=0,"",VLOOKUP($A70,'B2B - Flux 2 - UBL'!$A70:$R765,18,FALSE))</f>
        <v/>
      </c>
    </row>
    <row r="71" spans="1:17" ht="42.75" x14ac:dyDescent="0.25">
      <c r="A71" s="35" t="s">
        <v>1261</v>
      </c>
      <c r="B71" s="22" t="s">
        <v>19</v>
      </c>
      <c r="C71" s="31"/>
      <c r="D71" s="32" t="s">
        <v>1262</v>
      </c>
      <c r="E71" s="32"/>
      <c r="F71" s="32"/>
      <c r="G71" s="101" t="s">
        <v>1266</v>
      </c>
      <c r="H71" s="47" t="str">
        <f>IF(VLOOKUP($A71,'B2B - Flux 2 - UBL'!$A71:$P766,9,FALSE)=0,"",VLOOKUP($A71,'B2B - Flux 2 - UBL'!$A71:$P766,9,FALSE))</f>
        <v>IDENTIFIANT</v>
      </c>
      <c r="I71" s="47" t="str">
        <f>IF(VLOOKUP($A71,'B2B - Flux 2 - UBL'!$A71:$P766,10,FALSE)=0,"",VLOOKUP($A71,'B2B - Flux 2 - UBL'!$A71:$P766,10,FALSE))</f>
        <v/>
      </c>
      <c r="J71" s="28" t="str">
        <f>IF(VLOOKUP($A71,'B2B - Flux 2 - UBL'!$A71:$P766,11,FALSE)=0,"",VLOOKUP($A71,'B2B - Flux 2 - UBL'!$A71:$P766,11,FALSE))</f>
        <v/>
      </c>
      <c r="K71" s="26" t="str">
        <f>IF(VLOOKUP($A71,'B2B - Flux 2 - UBL'!$A71:$P766,12,FALSE)=0,"",VLOOKUP($A71,'B2B - Flux 2 - UBL'!$A71:$P766,12,FALSE))</f>
        <v/>
      </c>
      <c r="L71" s="27" t="str">
        <f>IF(VLOOKUP($A71,'B2B - Flux 2 - UBL'!$A71:$P766,13,FALSE)=0,"",VLOOKUP($A71,'B2B - Flux 2 - UBL'!$A71:$P766,13,FALSE))</f>
        <v>Identifie l'Adresse électronique de l'acheteur à</v>
      </c>
      <c r="M71" s="101" t="str">
        <f>IF(VLOOKUP($A71,'B2B - Flux 2 - UBL'!$A71:$P766,14,FALSE)=0,"",VLOOKUP($A71,'B2B - Flux 2 - UBL'!$A71:$P766,14,FALSE))</f>
        <v>L'identifiant du schéma doit être choisi à partir d'une liste tenue à jour par le Mécanisme pour l'interconnexion en Europe.</v>
      </c>
      <c r="N71" s="143" t="str">
        <f>IF(VLOOKUP($A71,'B2B - Flux 2 - UBL'!$A71:$R766,15,FALSE)=0,"",VLOOKUP($A71,'B2B - Flux 2 - UBL'!$A71:$R766,15,FALSE))</f>
        <v/>
      </c>
      <c r="O71" s="143" t="str">
        <f>IF(VLOOKUP($A71,'B2B - Flux 2 - UBL'!$A71:$R766,16,FALSE)=0,"",VLOOKUP($A71,'B2B - Flux 2 - UBL'!$A71:$R766,16,FALSE))</f>
        <v/>
      </c>
      <c r="P71" s="22" t="str">
        <f>IF(VLOOKUP($A71,'B2B - Flux 2 - UBL'!$A71:$R766,17,FALSE)=0,"",VLOOKUP($A71,'B2B - Flux 2 - UBL'!$A71:$R766,17,FALSE))</f>
        <v/>
      </c>
      <c r="Q71" s="27" t="str">
        <f>IF(VLOOKUP($A71,'B2B - Flux 2 - UBL'!$A71:$R766,18,FALSE)=0,"",VLOOKUP($A71,'B2B - Flux 2 - UBL'!$A71:$R766,18,FALSE))</f>
        <v/>
      </c>
    </row>
    <row r="72" spans="1:17" ht="28.5" x14ac:dyDescent="0.25">
      <c r="A72" s="35" t="s">
        <v>116</v>
      </c>
      <c r="B72" s="22" t="s">
        <v>19</v>
      </c>
      <c r="C72" s="31"/>
      <c r="D72" s="48" t="s">
        <v>346</v>
      </c>
      <c r="E72" s="32"/>
      <c r="F72" s="32"/>
      <c r="G72" s="101" t="s">
        <v>693</v>
      </c>
      <c r="H72" s="118" t="str">
        <f>IF(VLOOKUP($A72,'B2B - Flux 2 - UBL'!$A72:$P766,9,FALSE)=0,"",VLOOKUP($A72,'B2B - Flux 2 - UBL'!$A72:$P766,9,FALSE))</f>
        <v/>
      </c>
      <c r="I72" s="118" t="str">
        <f>IF(VLOOKUP($A72,'B2B - Flux 2 - UBL'!$A72:$P766,10,FALSE)=0,"",VLOOKUP($A72,'B2B - Flux 2 - UBL'!$A72:$P766,10,FALSE))</f>
        <v/>
      </c>
      <c r="J72" s="173" t="str">
        <f>IF(VLOOKUP($A72,'B2B - Flux 2 - UBL'!$A72:$P766,11,FALSE)=0,"",VLOOKUP($A72,'B2B - Flux 2 - UBL'!$A72:$P766,11,FALSE))</f>
        <v/>
      </c>
      <c r="K72" s="118" t="str">
        <f>IF(VLOOKUP($A72,'B2B - Flux 2 - UBL'!$A72:$P766,12,FALSE)=0,"",VLOOKUP($A72,'B2B - Flux 2 - UBL'!$A72:$P766,12,FALSE))</f>
        <v/>
      </c>
      <c r="L72" s="132" t="str">
        <f>IF(VLOOKUP($A72,'B2B - Flux 2 - UBL'!$A72:$P766,13,FALSE)=0,"",VLOOKUP($A72,'B2B - Flux 2 - UBL'!$A72:$P766,13,FALSE))</f>
        <v>Groupe de termes métiers fournissant des informations sur l'adresse postale de l'Acheteur.</v>
      </c>
      <c r="M72" s="154" t="str">
        <f>IF(VLOOKUP($A72,'B2B - Flux 2 - UBL'!$A72:$P766,14,FALSE)=0,"",VLOOKUP($A72,'B2B - Flux 2 - UBL'!$A72:$P766,14,FALSE))</f>
        <v>Les éléments pertinents de l'adresse doivent être remplis pour se conformer aux exigences légales.</v>
      </c>
      <c r="N72" s="156" t="str">
        <f>IF(VLOOKUP($A72,'B2B - Flux 2 - UBL'!$A72:$R767,15,FALSE)=0,"",VLOOKUP($A72,'B2B - Flux 2 - UBL'!$A72:$R767,15,FALSE))</f>
        <v/>
      </c>
      <c r="O72" s="156" t="str">
        <f>IF(VLOOKUP($A72,'B2B - Flux 2 - UBL'!$A72:$R767,16,FALSE)=0,"",VLOOKUP($A72,'B2B - Flux 2 - UBL'!$A72:$R767,16,FALSE))</f>
        <v/>
      </c>
      <c r="P72" s="156" t="str">
        <f>IF(VLOOKUP($A72,'B2B - Flux 2 - UBL'!$A72:$R767,17,FALSE)=0,"",VLOOKUP($A72,'B2B - Flux 2 - UBL'!$A72:$R767,17,FALSE))</f>
        <v>BR-10</v>
      </c>
      <c r="Q72" s="118" t="str">
        <f>IF(VLOOKUP($A72,'B2B - Flux 2 - UBL'!$A72:$R767,18,FALSE)=0,"",VLOOKUP($A72,'B2B - Flux 2 - UBL'!$A72:$R767,18,FALSE))</f>
        <v/>
      </c>
    </row>
    <row r="73" spans="1:17" ht="28.5" x14ac:dyDescent="0.25">
      <c r="A73" s="43" t="s">
        <v>117</v>
      </c>
      <c r="B73" s="22" t="s">
        <v>36</v>
      </c>
      <c r="C73" s="31"/>
      <c r="D73" s="49"/>
      <c r="E73" s="50" t="s">
        <v>118</v>
      </c>
      <c r="F73" s="50"/>
      <c r="G73" s="101" t="s">
        <v>694</v>
      </c>
      <c r="H73" s="47" t="str">
        <f>IF(VLOOKUP($A73,'B2B - Flux 2 - UBL'!$A73:$P767,9,FALSE)=0,"",VLOOKUP($A73,'B2B - Flux 2 - UBL'!$A73:$P767,9,FALSE))</f>
        <v>TEXTE</v>
      </c>
      <c r="I73" s="28">
        <f>IF(VLOOKUP($A73,'B2B - Flux 2 - UBL'!$A73:$P767,10,FALSE)=0,"",VLOOKUP($A73,'B2B - Flux 2 - UBL'!$A73:$P767,10,FALSE))</f>
        <v>255</v>
      </c>
      <c r="J73" s="28" t="str">
        <f>IF(VLOOKUP($A73,'B2B - Flux 2 - UBL'!$A73:$P767,11,FALSE)=0,"",VLOOKUP($A73,'B2B - Flux 2 - UBL'!$A73:$P767,11,FALSE))</f>
        <v/>
      </c>
      <c r="K73" s="55" t="str">
        <f>IF(VLOOKUP($A73,'B2B - Flux 2 - UBL'!$A73:$P767,12,FALSE)=0,"",VLOOKUP($A73,'B2B - Flux 2 - UBL'!$A73:$P767,12,FALSE))</f>
        <v/>
      </c>
      <c r="L73" s="27" t="str">
        <f>IF(VLOOKUP($A73,'B2B - Flux 2 - UBL'!$A73:$P767,13,FALSE)=0,"",VLOOKUP($A73,'B2B - Flux 2 - UBL'!$A73:$P767,13,FALSE))</f>
        <v>Ligne principale d'une adresse.</v>
      </c>
      <c r="M73" s="101" t="str">
        <f>IF(VLOOKUP($A73,'B2B - Flux 2 - UBL'!$A73:$P767,14,FALSE)=0,"",VLOOKUP($A73,'B2B - Flux 2 - UBL'!$A73:$P767,14,FALSE))</f>
        <v>Généralement, le nom et le numéro de la rue ou la boîte postale.</v>
      </c>
      <c r="N73" s="143" t="str">
        <f>IF(VLOOKUP($A73,'B2B - Flux 2 - UBL'!$A73:$R768,15,FALSE)=0,"",VLOOKUP($A73,'B2B - Flux 2 - UBL'!$A73:$R768,15,FALSE))</f>
        <v/>
      </c>
      <c r="O73" s="143" t="str">
        <f>IF(VLOOKUP($A73,'B2B - Flux 2 - UBL'!$A73:$R768,16,FALSE)=0,"",VLOOKUP($A73,'B2B - Flux 2 - UBL'!$A73:$R768,16,FALSE))</f>
        <v/>
      </c>
      <c r="P73" s="22" t="str">
        <f>IF(VLOOKUP($A73,'B2B - Flux 2 - UBL'!$A73:$R768,17,FALSE)=0,"",VLOOKUP($A73,'B2B - Flux 2 - UBL'!$A73:$R768,17,FALSE))</f>
        <v/>
      </c>
      <c r="Q73" s="27" t="str">
        <f>IF(VLOOKUP($A73,'B2B - Flux 2 - UBL'!$A73:$R768,18,FALSE)=0,"",VLOOKUP($A73,'B2B - Flux 2 - UBL'!$A73:$R768,18,FALSE))</f>
        <v/>
      </c>
    </row>
    <row r="74" spans="1:17" ht="28.5" x14ac:dyDescent="0.25">
      <c r="A74" s="43" t="s">
        <v>119</v>
      </c>
      <c r="B74" s="22" t="s">
        <v>36</v>
      </c>
      <c r="C74" s="31"/>
      <c r="D74" s="49"/>
      <c r="E74" s="50" t="s">
        <v>120</v>
      </c>
      <c r="F74" s="50"/>
      <c r="G74" s="101" t="s">
        <v>695</v>
      </c>
      <c r="H74" s="47" t="str">
        <f>IF(VLOOKUP($A74,'B2B - Flux 2 - UBL'!$A74:$P768,9,FALSE)=0,"",VLOOKUP($A74,'B2B - Flux 2 - UBL'!$A74:$P768,9,FALSE))</f>
        <v>TEXTE</v>
      </c>
      <c r="I74" s="28">
        <f>IF(VLOOKUP($A74,'B2B - Flux 2 - UBL'!$A74:$P768,10,FALSE)=0,"",VLOOKUP($A74,'B2B - Flux 2 - UBL'!$A74:$P768,10,FALSE))</f>
        <v>255</v>
      </c>
      <c r="J74" s="28" t="str">
        <f>IF(VLOOKUP($A74,'B2B - Flux 2 - UBL'!$A74:$P768,11,FALSE)=0,"",VLOOKUP($A74,'B2B - Flux 2 - UBL'!$A74:$P768,11,FALSE))</f>
        <v/>
      </c>
      <c r="K74" s="55" t="str">
        <f>IF(VLOOKUP($A74,'B2B - Flux 2 - UBL'!$A74:$P768,12,FALSE)=0,"",VLOOKUP($A74,'B2B - Flux 2 - UBL'!$A74:$P768,12,FALSE))</f>
        <v/>
      </c>
      <c r="L74" s="27" t="str">
        <f>IF(VLOOKUP($A74,'B2B - Flux 2 - UBL'!$A74:$P768,13,FALSE)=0,"",VLOOKUP($A74,'B2B - Flux 2 - UBL'!$A74:$P768,13,FALSE))</f>
        <v>Ligne supplémentaire d'une adresse, qui peut être utilisée pour donner des précisions et compléter la ligne principale.</v>
      </c>
      <c r="M74" s="101" t="str">
        <f>IF(VLOOKUP($A74,'B2B - Flux 2 - UBL'!$A74:$P768,14,FALSE)=0,"",VLOOKUP($A74,'B2B - Flux 2 - UBL'!$A74:$P768,14,FALSE))</f>
        <v/>
      </c>
      <c r="N74" s="143" t="str">
        <f>IF(VLOOKUP($A74,'B2B - Flux 2 - UBL'!$A74:$R769,15,FALSE)=0,"",VLOOKUP($A74,'B2B - Flux 2 - UBL'!$A74:$R769,15,FALSE))</f>
        <v/>
      </c>
      <c r="O74" s="143" t="str">
        <f>IF(VLOOKUP($A74,'B2B - Flux 2 - UBL'!$A74:$R769,16,FALSE)=0,"",VLOOKUP($A74,'B2B - Flux 2 - UBL'!$A74:$R769,16,FALSE))</f>
        <v/>
      </c>
      <c r="P74" s="22" t="str">
        <f>IF(VLOOKUP($A74,'B2B - Flux 2 - UBL'!$A74:$R769,17,FALSE)=0,"",VLOOKUP($A74,'B2B - Flux 2 - UBL'!$A74:$R769,17,FALSE))</f>
        <v/>
      </c>
      <c r="Q74" s="27" t="str">
        <f>IF(VLOOKUP($A74,'B2B - Flux 2 - UBL'!$A74:$R769,18,FALSE)=0,"",VLOOKUP($A74,'B2B - Flux 2 - UBL'!$A74:$R769,18,FALSE))</f>
        <v/>
      </c>
    </row>
    <row r="75" spans="1:17" ht="28.5" x14ac:dyDescent="0.25">
      <c r="A75" s="43" t="s">
        <v>121</v>
      </c>
      <c r="B75" s="22" t="s">
        <v>36</v>
      </c>
      <c r="C75" s="31"/>
      <c r="D75" s="49"/>
      <c r="E75" s="50" t="s">
        <v>122</v>
      </c>
      <c r="F75" s="50"/>
      <c r="G75" s="101" t="s">
        <v>696</v>
      </c>
      <c r="H75" s="47" t="str">
        <f>IF(VLOOKUP($A75,'B2B - Flux 2 - UBL'!$A75:$P769,9,FALSE)=0,"",VLOOKUP($A75,'B2B - Flux 2 - UBL'!$A75:$P769,9,FALSE))</f>
        <v>TEXTE</v>
      </c>
      <c r="I75" s="28">
        <f>IF(VLOOKUP($A75,'B2B - Flux 2 - UBL'!$A75:$P769,10,FALSE)=0,"",VLOOKUP($A75,'B2B - Flux 2 - UBL'!$A75:$P769,10,FALSE))</f>
        <v>255</v>
      </c>
      <c r="J75" s="28" t="str">
        <f>IF(VLOOKUP($A75,'B2B - Flux 2 - UBL'!$A75:$P769,11,FALSE)=0,"",VLOOKUP($A75,'B2B - Flux 2 - UBL'!$A75:$P769,11,FALSE))</f>
        <v/>
      </c>
      <c r="K75" s="55" t="str">
        <f>IF(VLOOKUP($A75,'B2B - Flux 2 - UBL'!$A75:$P769,12,FALSE)=0,"",VLOOKUP($A75,'B2B - Flux 2 - UBL'!$A75:$P769,12,FALSE))</f>
        <v/>
      </c>
      <c r="L75" s="27" t="str">
        <f>IF(VLOOKUP($A75,'B2B - Flux 2 - UBL'!$A75:$P769,13,FALSE)=0,"",VLOOKUP($A75,'B2B - Flux 2 - UBL'!$A75:$P769,13,FALSE))</f>
        <v>Ligne supplémentaire d'une adresse, qui peut être utilisée pour donner des précisions et compléter la ligne principale.</v>
      </c>
      <c r="M75" s="101" t="str">
        <f>IF(VLOOKUP($A75,'B2B - Flux 2 - UBL'!$A75:$P769,14,FALSE)=0,"",VLOOKUP($A75,'B2B - Flux 2 - UBL'!$A75:$P769,14,FALSE))</f>
        <v/>
      </c>
      <c r="N75" s="143" t="str">
        <f>IF(VLOOKUP($A75,'B2B - Flux 2 - UBL'!$A75:$R770,15,FALSE)=0,"",VLOOKUP($A75,'B2B - Flux 2 - UBL'!$A75:$R770,15,FALSE))</f>
        <v/>
      </c>
      <c r="O75" s="143" t="str">
        <f>IF(VLOOKUP($A75,'B2B - Flux 2 - UBL'!$A75:$R770,16,FALSE)=0,"",VLOOKUP($A75,'B2B - Flux 2 - UBL'!$A75:$R770,16,FALSE))</f>
        <v/>
      </c>
      <c r="P75" s="22" t="str">
        <f>IF(VLOOKUP($A75,'B2B - Flux 2 - UBL'!$A75:$R770,17,FALSE)=0,"",VLOOKUP($A75,'B2B - Flux 2 - UBL'!$A75:$R770,17,FALSE))</f>
        <v/>
      </c>
      <c r="Q75" s="27" t="str">
        <f>IF(VLOOKUP($A75,'B2B - Flux 2 - UBL'!$A75:$R770,18,FALSE)=0,"",VLOOKUP($A75,'B2B - Flux 2 - UBL'!$A75:$R770,18,FALSE))</f>
        <v/>
      </c>
    </row>
    <row r="76" spans="1:17" ht="28.5" x14ac:dyDescent="0.25">
      <c r="A76" s="43" t="s">
        <v>123</v>
      </c>
      <c r="B76" s="22" t="s">
        <v>36</v>
      </c>
      <c r="C76" s="31"/>
      <c r="D76" s="49"/>
      <c r="E76" s="51" t="s">
        <v>124</v>
      </c>
      <c r="F76" s="50"/>
      <c r="G76" s="101" t="s">
        <v>697</v>
      </c>
      <c r="H76" s="47" t="str">
        <f>IF(VLOOKUP($A76,'B2B - Flux 2 - UBL'!$A76:$P770,9,FALSE)=0,"",VLOOKUP($A76,'B2B - Flux 2 - UBL'!$A76:$P770,9,FALSE))</f>
        <v>TEXTE</v>
      </c>
      <c r="I76" s="28">
        <f>IF(VLOOKUP($A76,'B2B - Flux 2 - UBL'!$A76:$P770,10,FALSE)=0,"",VLOOKUP($A76,'B2B - Flux 2 - UBL'!$A76:$P770,10,FALSE))</f>
        <v>255</v>
      </c>
      <c r="J76" s="28" t="str">
        <f>IF(VLOOKUP($A76,'B2B - Flux 2 - UBL'!$A76:$P770,11,FALSE)=0,"",VLOOKUP($A76,'B2B - Flux 2 - UBL'!$A76:$P770,11,FALSE))</f>
        <v/>
      </c>
      <c r="K76" s="55" t="str">
        <f>IF(VLOOKUP($A76,'B2B - Flux 2 - UBL'!$A76:$P770,12,FALSE)=0,"",VLOOKUP($A76,'B2B - Flux 2 - UBL'!$A76:$P770,12,FALSE))</f>
        <v/>
      </c>
      <c r="L76" s="27" t="str">
        <f>IF(VLOOKUP($A76,'B2B - Flux 2 - UBL'!$A76:$P770,13,FALSE)=0,"",VLOOKUP($A76,'B2B - Flux 2 - UBL'!$A76:$P770,13,FALSE))</f>
        <v>Nom usuel de la commune, ville ou village, dans laquelle se trouve l'adresse de l'Acheteur.</v>
      </c>
      <c r="M76" s="101" t="str">
        <f>IF(VLOOKUP($A76,'B2B - Flux 2 - UBL'!$A76:$P770,14,FALSE)=0,"",VLOOKUP($A76,'B2B - Flux 2 - UBL'!$A76:$P770,14,FALSE))</f>
        <v/>
      </c>
      <c r="N76" s="143" t="str">
        <f>IF(VLOOKUP($A76,'B2B - Flux 2 - UBL'!$A76:$R771,15,FALSE)=0,"",VLOOKUP($A76,'B2B - Flux 2 - UBL'!$A76:$R771,15,FALSE))</f>
        <v/>
      </c>
      <c r="O76" s="143" t="str">
        <f>IF(VLOOKUP($A76,'B2B - Flux 2 - UBL'!$A76:$R771,16,FALSE)=0,"",VLOOKUP($A76,'B2B - Flux 2 - UBL'!$A76:$R771,16,FALSE))</f>
        <v/>
      </c>
      <c r="P76" s="22" t="str">
        <f>IF(VLOOKUP($A76,'B2B - Flux 2 - UBL'!$A76:$R771,17,FALSE)=0,"",VLOOKUP($A76,'B2B - Flux 2 - UBL'!$A76:$R771,17,FALSE))</f>
        <v/>
      </c>
      <c r="Q76" s="27" t="str">
        <f>IF(VLOOKUP($A76,'B2B - Flux 2 - UBL'!$A76:$R771,18,FALSE)=0,"",VLOOKUP($A76,'B2B - Flux 2 - UBL'!$A76:$R771,18,FALSE))</f>
        <v/>
      </c>
    </row>
    <row r="77" spans="1:17" ht="42.75" x14ac:dyDescent="0.25">
      <c r="A77" s="43" t="s">
        <v>125</v>
      </c>
      <c r="B77" s="22" t="s">
        <v>36</v>
      </c>
      <c r="C77" s="31"/>
      <c r="D77" s="49"/>
      <c r="E77" s="50" t="s">
        <v>126</v>
      </c>
      <c r="F77" s="50"/>
      <c r="G77" s="101" t="s">
        <v>698</v>
      </c>
      <c r="H77" s="47" t="str">
        <f>IF(VLOOKUP($A77,'B2B - Flux 2 - UBL'!$A77:$P771,9,FALSE)=0,"",VLOOKUP($A77,'B2B - Flux 2 - UBL'!$A77:$P771,9,FALSE))</f>
        <v>TEXTE</v>
      </c>
      <c r="I77" s="28">
        <f>IF(VLOOKUP($A77,'B2B - Flux 2 - UBL'!$A77:$P771,10,FALSE)=0,"",VLOOKUP($A77,'B2B - Flux 2 - UBL'!$A77:$P771,10,FALSE))</f>
        <v>10</v>
      </c>
      <c r="J77" s="28" t="str">
        <f>IF(VLOOKUP($A77,'B2B - Flux 2 - UBL'!$A77:$P771,11,FALSE)=0,"",VLOOKUP($A77,'B2B - Flux 2 - UBL'!$A77:$P771,11,FALSE))</f>
        <v/>
      </c>
      <c r="K77" s="55" t="str">
        <f>IF(VLOOKUP($A77,'B2B - Flux 2 - UBL'!$A77:$P771,12,FALSE)=0,"",VLOOKUP($A77,'B2B - Flux 2 - UBL'!$A77:$P771,12,FALSE))</f>
        <v/>
      </c>
      <c r="L77" s="27" t="str">
        <f>IF(VLOOKUP($A77,'B2B - Flux 2 - UBL'!$A77:$P771,13,FALSE)=0,"",VLOOKUP($A77,'B2B - Flux 2 - UBL'!$A77:$P771,13,FALSE))</f>
        <v>Identifiant d'un groupe adressable de propriétés, conforme au service postal concerné.</v>
      </c>
      <c r="M77" s="101" t="str">
        <f>IF(VLOOKUP($A77,'B2B - Flux 2 - UBL'!$A77:$P771,14,FALSE)=0,"",VLOOKUP($A77,'B2B - Flux 2 - UBL'!$A77:$P771,14,FALSE))</f>
        <v>Exemple : code postal ou numéro postal d'acheminement.</v>
      </c>
      <c r="N77" s="143" t="str">
        <f>IF(VLOOKUP($A77,'B2B - Flux 2 - UBL'!$A77:$R772,15,FALSE)=0,"",VLOOKUP($A77,'B2B - Flux 2 - UBL'!$A77:$R772,15,FALSE))</f>
        <v/>
      </c>
      <c r="O77" s="143" t="str">
        <f>IF(VLOOKUP($A77,'B2B - Flux 2 - UBL'!$A77:$R772,16,FALSE)=0,"",VLOOKUP($A77,'B2B - Flux 2 - UBL'!$A77:$R772,16,FALSE))</f>
        <v/>
      </c>
      <c r="P77" s="22" t="str">
        <f>IF(VLOOKUP($A77,'B2B - Flux 2 - UBL'!$A77:$R772,17,FALSE)=0,"",VLOOKUP($A77,'B2B - Flux 2 - UBL'!$A77:$R772,17,FALSE))</f>
        <v/>
      </c>
      <c r="Q77" s="27" t="str">
        <f>IF(VLOOKUP($A77,'B2B - Flux 2 - UBL'!$A77:$R772,18,FALSE)=0,"",VLOOKUP($A77,'B2B - Flux 2 - UBL'!$A77:$R772,18,FALSE))</f>
        <v/>
      </c>
    </row>
    <row r="78" spans="1:17" ht="42.75" x14ac:dyDescent="0.25">
      <c r="A78" s="43" t="s">
        <v>127</v>
      </c>
      <c r="B78" s="22" t="s">
        <v>36</v>
      </c>
      <c r="C78" s="31"/>
      <c r="D78" s="49"/>
      <c r="E78" s="50" t="s">
        <v>128</v>
      </c>
      <c r="F78" s="52"/>
      <c r="G78" s="101" t="s">
        <v>699</v>
      </c>
      <c r="H78" s="47" t="str">
        <f>IF(VLOOKUP($A78,'B2B - Flux 2 - UBL'!$A78:$P772,9,FALSE)=0,"",VLOOKUP($A78,'B2B - Flux 2 - UBL'!$A78:$P772,9,FALSE))</f>
        <v>TEXTE</v>
      </c>
      <c r="I78" s="47">
        <f>IF(VLOOKUP($A78,'B2B - Flux 2 - UBL'!$A78:$P772,10,FALSE)=0,"",VLOOKUP($A78,'B2B - Flux 2 - UBL'!$A78:$P772,10,FALSE))</f>
        <v>255</v>
      </c>
      <c r="J78" s="28" t="str">
        <f>IF(VLOOKUP($A78,'B2B - Flux 2 - UBL'!$A78:$P772,11,FALSE)=0,"",VLOOKUP($A78,'B2B - Flux 2 - UBL'!$A78:$P772,11,FALSE))</f>
        <v/>
      </c>
      <c r="K78" s="54" t="str">
        <f>IF(VLOOKUP($A78,'B2B - Flux 2 - UBL'!$A78:$P772,12,FALSE)=0,"",VLOOKUP($A78,'B2B - Flux 2 - UBL'!$A78:$P772,12,FALSE))</f>
        <v/>
      </c>
      <c r="L78" s="27" t="str">
        <f>IF(VLOOKUP($A78,'B2B - Flux 2 - UBL'!$A78:$P772,13,FALSE)=0,"",VLOOKUP($A78,'B2B - Flux 2 - UBL'!$A78:$P772,13,FALSE))</f>
        <v>Subdivision d'un pays.</v>
      </c>
      <c r="M78" s="101" t="str">
        <f>IF(VLOOKUP($A78,'B2B - Flux 2 - UBL'!$A78:$P772,14,FALSE)=0,"",VLOOKUP($A78,'B2B - Flux 2 - UBL'!$A78:$P772,14,FALSE))</f>
        <v>Exemple : région, comté, état, province, etc.</v>
      </c>
      <c r="N78" s="143" t="str">
        <f>IF(VLOOKUP($A78,'B2B - Flux 2 - UBL'!$A78:$R773,15,FALSE)=0,"",VLOOKUP($A78,'B2B - Flux 2 - UBL'!$A78:$R773,15,FALSE))</f>
        <v/>
      </c>
      <c r="O78" s="143" t="str">
        <f>IF(VLOOKUP($A78,'B2B - Flux 2 - UBL'!$A78:$R773,16,FALSE)=0,"",VLOOKUP($A78,'B2B - Flux 2 - UBL'!$A78:$R773,16,FALSE))</f>
        <v/>
      </c>
      <c r="P78" s="22" t="str">
        <f>IF(VLOOKUP($A78,'B2B - Flux 2 - UBL'!$A78:$R773,17,FALSE)=0,"",VLOOKUP($A78,'B2B - Flux 2 - UBL'!$A78:$R773,17,FALSE))</f>
        <v/>
      </c>
      <c r="Q78" s="27" t="str">
        <f>IF(VLOOKUP($A78,'B2B - Flux 2 - UBL'!$A78:$R773,18,FALSE)=0,"",VLOOKUP($A78,'B2B - Flux 2 - UBL'!$A78:$R773,18,FALSE))</f>
        <v/>
      </c>
    </row>
    <row r="79" spans="1:17" ht="71.25" x14ac:dyDescent="0.25">
      <c r="A79" s="43" t="s">
        <v>129</v>
      </c>
      <c r="B79" s="22" t="s">
        <v>19</v>
      </c>
      <c r="C79" s="31"/>
      <c r="D79" s="74"/>
      <c r="E79" s="50" t="s">
        <v>130</v>
      </c>
      <c r="F79" s="52"/>
      <c r="G79" s="101" t="s">
        <v>700</v>
      </c>
      <c r="H79" s="47" t="str">
        <f>IF(VLOOKUP($A79,'B2B - Flux 2 - UBL'!$A79:$P773,9,FALSE)=0,"",VLOOKUP($A79,'B2B - Flux 2 - UBL'!$A79:$P773,9,FALSE))</f>
        <v>CODE</v>
      </c>
      <c r="I79" s="28">
        <f>IF(VLOOKUP($A79,'B2B - Flux 2 - UBL'!$A79:$P773,10,FALSE)=0,"",VLOOKUP($A79,'B2B - Flux 2 - UBL'!$A79:$P773,10,FALSE))</f>
        <v>2</v>
      </c>
      <c r="J79" s="28" t="str">
        <f>IF(VLOOKUP($A79,'B2B - Flux 2 - UBL'!$A79:$P773,11,FALSE)=0,"",VLOOKUP($A79,'B2B - Flux 2 - UBL'!$A79:$P773,11,FALSE))</f>
        <v>ISO 3166</v>
      </c>
      <c r="K79" s="55" t="str">
        <f>IF(VLOOKUP($A79,'B2B - Flux 2 - UBL'!$A79:$P773,12,FALSE)=0,"",VLOOKUP($A79,'B2B - Flux 2 - UBL'!$A79:$P773,12,FALSE))</f>
        <v/>
      </c>
      <c r="L79" s="27" t="str">
        <f>IF(VLOOKUP($A79,'B2B - Flux 2 - UBL'!$A79:$P773,13,FALSE)=0,"",VLOOKUP($A79,'B2B - Flux 2 - UBL'!$A79:$P773,13,FALSE))</f>
        <v>Code d'identification du pays.</v>
      </c>
      <c r="M79" s="101" t="str">
        <f>IF(VLOOKUP($A79,'B2B - Flux 2 - UBL'!$A79:$P773,14,FALSE)=0,"",VLOOKUP($A79,'B2B - Flux 2 - UBL'!$A79:$P773,14,FALSE))</f>
        <v>Les listes de pays valides sont enregistrées auprès de l'Agence de maintenance de la norme ISO 3166-1 « Codes pour la représentation des noms de pays et de leurs subdivisions ». Il est recommandé d'utiliser la représentation alpha-2.</v>
      </c>
      <c r="N79" s="143" t="str">
        <f>IF(VLOOKUP($A79,'B2B - Flux 2 - UBL'!$A79:$R774,15,FALSE)=0,"",VLOOKUP($A79,'B2B - Flux 2 - UBL'!$A79:$R774,15,FALSE))</f>
        <v>G2.01
G2.03</v>
      </c>
      <c r="O79" s="143" t="str">
        <f>IF(VLOOKUP($A79,'B2B - Flux 2 - UBL'!$A79:$R774,16,FALSE)=0,"",VLOOKUP($A79,'B2B - Flux 2 - UBL'!$A79:$R774,16,FALSE))</f>
        <v/>
      </c>
      <c r="P79" s="22" t="str">
        <f>IF(VLOOKUP($A79,'B2B - Flux 2 - UBL'!$A79:$R774,17,FALSE)=0,"",VLOOKUP($A79,'B2B - Flux 2 - UBL'!$A79:$R774,17,FALSE))</f>
        <v>BR-11</v>
      </c>
      <c r="Q79" s="27" t="str">
        <f>IF(VLOOKUP($A79,'B2B - Flux 2 - UBL'!$A79:$R774,18,FALSE)=0,"",VLOOKUP($A79,'B2B - Flux 2 - UBL'!$A79:$R774,18,FALSE))</f>
        <v/>
      </c>
    </row>
    <row r="80" spans="1:17" ht="85.5" x14ac:dyDescent="0.25">
      <c r="A80" s="23" t="s">
        <v>311</v>
      </c>
      <c r="B80" s="22" t="s">
        <v>36</v>
      </c>
      <c r="C80" s="75"/>
      <c r="D80" s="48" t="s">
        <v>312</v>
      </c>
      <c r="E80" s="37"/>
      <c r="F80" s="37"/>
      <c r="G80" s="101" t="s">
        <v>701</v>
      </c>
      <c r="H80" s="118" t="str">
        <f>IF(VLOOKUP($A80,'B2B - Flux 2 - UBL'!$A80:$P774,9,FALSE)=0,"",VLOOKUP($A80,'B2B - Flux 2 - UBL'!$A80:$P774,9,FALSE))</f>
        <v/>
      </c>
      <c r="I80" s="118" t="str">
        <f>IF(VLOOKUP($A80,'B2B - Flux 2 - UBL'!$A80:$P774,10,FALSE)=0,"",VLOOKUP($A80,'B2B - Flux 2 - UBL'!$A80:$P774,10,FALSE))</f>
        <v/>
      </c>
      <c r="J80" s="173" t="str">
        <f>IF(VLOOKUP($A80,'B2B - Flux 2 - UBL'!$A80:$P774,11,FALSE)=0,"",VLOOKUP($A80,'B2B - Flux 2 - UBL'!$A80:$P774,11,FALSE))</f>
        <v/>
      </c>
      <c r="K80" s="118" t="str">
        <f>IF(VLOOKUP($A80,'B2B - Flux 2 - UBL'!$A80:$P774,12,FALSE)=0,"",VLOOKUP($A80,'B2B - Flux 2 - UBL'!$A80:$P774,12,FALSE))</f>
        <v/>
      </c>
      <c r="L80" s="132" t="str">
        <f>IF(VLOOKUP($A80,'B2B - Flux 2 - UBL'!$A80:$P774,13,FALSE)=0,"",VLOOKUP($A80,'B2B - Flux 2 - UBL'!$A80:$P774,13,FALSE))</f>
        <v xml:space="preserve">Groupe de termes métiers fournissant des informations de contact concernant l'Acheteur. </v>
      </c>
      <c r="M80" s="154" t="str">
        <f>IF(VLOOKUP($A80,'B2B - Flux 2 - UBL'!$A80:$P774,14,FALSE)=0,"",VLOOKUP($A80,'B2B - Flux 2 - UBL'!$A80:$P774,14,FALSE))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80" s="156" t="str">
        <f>IF(VLOOKUP($A80,'B2B - Flux 2 - UBL'!$A80:$R775,15,FALSE)=0,"",VLOOKUP($A80,'B2B - Flux 2 - UBL'!$A80:$R775,15,FALSE))</f>
        <v/>
      </c>
      <c r="O80" s="156" t="str">
        <f>IF(VLOOKUP($A80,'B2B - Flux 2 - UBL'!$A80:$R775,16,FALSE)=0,"",VLOOKUP($A80,'B2B - Flux 2 - UBL'!$A80:$R775,16,FALSE))</f>
        <v/>
      </c>
      <c r="P80" s="156" t="str">
        <f>IF(VLOOKUP($A80,'B2B - Flux 2 - UBL'!$A80:$R775,17,FALSE)=0,"",VLOOKUP($A80,'B2B - Flux 2 - UBL'!$A80:$R775,17,FALSE))</f>
        <v/>
      </c>
      <c r="Q80" s="118" t="str">
        <f>IF(VLOOKUP($A80,'B2B - Flux 2 - UBL'!$A80:$R775,18,FALSE)=0,"",VLOOKUP($A80,'B2B - Flux 2 - UBL'!$A80:$R775,18,FALSE))</f>
        <v/>
      </c>
    </row>
    <row r="81" spans="1:17" ht="85.5" x14ac:dyDescent="0.25">
      <c r="A81" s="43" t="s">
        <v>316</v>
      </c>
      <c r="B81" s="22" t="s">
        <v>36</v>
      </c>
      <c r="C81" s="45"/>
      <c r="D81" s="49"/>
      <c r="E81" s="114" t="s">
        <v>313</v>
      </c>
      <c r="F81" s="73"/>
      <c r="G81" s="101" t="s">
        <v>1218</v>
      </c>
      <c r="H81" s="47" t="str">
        <f>IF(VLOOKUP($A81,'B2B - Flux 2 - UBL'!$A81:$P775,9,FALSE)=0,"",VLOOKUP($A81,'B2B - Flux 2 - UBL'!$A81:$P775,9,FALSE))</f>
        <v>TEXTE</v>
      </c>
      <c r="I81" s="28">
        <f>IF(VLOOKUP($A81,'B2B - Flux 2 - UBL'!$A81:$P775,10,FALSE)=0,"",VLOOKUP($A81,'B2B - Flux 2 - UBL'!$A81:$P775,10,FALSE))</f>
        <v>100</v>
      </c>
      <c r="J81" s="28" t="str">
        <f>IF(VLOOKUP($A81,'B2B - Flux 2 - UBL'!$A81:$P775,11,FALSE)=0,"",VLOOKUP($A81,'B2B - Flux 2 - UBL'!$A81:$P775,11,FALSE))</f>
        <v/>
      </c>
      <c r="K81" s="55" t="str">
        <f>IF(VLOOKUP($A81,'B2B - Flux 2 - UBL'!$A81:$P775,12,FALSE)=0,"",VLOOKUP($A81,'B2B - Flux 2 - UBL'!$A81:$P775,12,FALSE))</f>
        <v/>
      </c>
      <c r="L81" s="27" t="str">
        <f>IF(VLOOKUP($A81,'B2B - Flux 2 - UBL'!$A81:$P775,13,FALSE)=0,"",VLOOKUP($A81,'B2B - Flux 2 - UBL'!$A81:$P775,13,FALSE))</f>
        <v>Point de contact correspondant à une entité juridique ou à une personne morale.</v>
      </c>
      <c r="M81" s="101" t="str">
        <f>IF(VLOOKUP($A81,'B2B - Flux 2 - UBL'!$A81:$P775,14,FALSE)=0,"",VLOOKUP($A81,'B2B - Flux 2 - UBL'!$A81:$P775,14,FALSE))</f>
        <v>Exemple : nom d'une personne, ou identification d'un contact, d'un service ou d'un bureau : PERSON</v>
      </c>
      <c r="N81" s="143" t="str">
        <f>IF(VLOOKUP($A81,'B2B - Flux 2 - UBL'!$A81:$R776,15,FALSE)=0,"",VLOOKUP($A81,'B2B - Flux 2 - UBL'!$A81:$R776,15,FALSE))</f>
        <v/>
      </c>
      <c r="O81" s="143" t="str">
        <f>IF(VLOOKUP($A81,'B2B - Flux 2 - UBL'!$A81:$R776,16,FALSE)=0,"",VLOOKUP($A81,'B2B - Flux 2 - UBL'!$A81:$R776,16,FALSE))</f>
        <v/>
      </c>
      <c r="P81" s="22" t="str">
        <f>IF(VLOOKUP($A81,'B2B - Flux 2 - UBL'!$A81:$R776,17,FALSE)=0,"",VLOOKUP($A81,'B2B - Flux 2 - UBL'!$A81:$R776,17,FALSE))</f>
        <v/>
      </c>
      <c r="Q81" s="27" t="str">
        <f>IF(VLOOKUP($A81,'B2B - Flux 2 - UBL'!$A81:$R776,18,FALSE)=0,"",VLOOKUP($A81,'B2B - Flux 2 - UBL'!$A81:$R776,18,FALSE))</f>
        <v/>
      </c>
    </row>
    <row r="82" spans="1:17" ht="42.75" x14ac:dyDescent="0.25">
      <c r="A82" s="43" t="s">
        <v>317</v>
      </c>
      <c r="B82" s="22" t="s">
        <v>36</v>
      </c>
      <c r="C82" s="45"/>
      <c r="D82" s="58"/>
      <c r="E82" s="114" t="s">
        <v>314</v>
      </c>
      <c r="F82" s="73"/>
      <c r="G82" s="101" t="s">
        <v>702</v>
      </c>
      <c r="H82" s="47" t="str">
        <f>IF(VLOOKUP($A82,'B2B - Flux 2 - UBL'!$A82:$P776,9,FALSE)=0,"",VLOOKUP($A82,'B2B - Flux 2 - UBL'!$A82:$P776,9,FALSE))</f>
        <v>TEXTE</v>
      </c>
      <c r="I82" s="28">
        <f>IF(VLOOKUP($A82,'B2B - Flux 2 - UBL'!$A82:$P776,10,FALSE)=0,"",VLOOKUP($A82,'B2B - Flux 2 - UBL'!$A82:$P776,10,FALSE))</f>
        <v>15</v>
      </c>
      <c r="J82" s="28" t="str">
        <f>IF(VLOOKUP($A82,'B2B - Flux 2 - UBL'!$A82:$P776,11,FALSE)=0,"",VLOOKUP($A82,'B2B - Flux 2 - UBL'!$A82:$P776,11,FALSE))</f>
        <v/>
      </c>
      <c r="K82" s="55" t="str">
        <f>IF(VLOOKUP($A82,'B2B - Flux 2 - UBL'!$A82:$P776,12,FALSE)=0,"",VLOOKUP($A82,'B2B - Flux 2 - UBL'!$A82:$P776,12,FALSE))</f>
        <v/>
      </c>
      <c r="L82" s="27" t="str">
        <f>IF(VLOOKUP($A82,'B2B - Flux 2 - UBL'!$A82:$P776,13,FALSE)=0,"",VLOOKUP($A82,'B2B - Flux 2 - UBL'!$A82:$P776,13,FALSE))</f>
        <v>Numéro de téléphone du point de contact.</v>
      </c>
      <c r="M82" s="101" t="str">
        <f>IF(VLOOKUP($A82,'B2B - Flux 2 - UBL'!$A82:$P776,14,FALSE)=0,"",VLOOKUP($A82,'B2B - Flux 2 - UBL'!$A82:$P776,14,FALSE))</f>
        <v/>
      </c>
      <c r="N82" s="143" t="str">
        <f>IF(VLOOKUP($A82,'B2B - Flux 2 - UBL'!$A82:$R777,15,FALSE)=0,"",VLOOKUP($A82,'B2B - Flux 2 - UBL'!$A82:$R777,15,FALSE))</f>
        <v/>
      </c>
      <c r="O82" s="143" t="str">
        <f>IF(VLOOKUP($A82,'B2B - Flux 2 - UBL'!$A82:$R777,16,FALSE)=0,"",VLOOKUP($A82,'B2B - Flux 2 - UBL'!$A82:$R777,16,FALSE))</f>
        <v/>
      </c>
      <c r="P82" s="22" t="str">
        <f>IF(VLOOKUP($A82,'B2B - Flux 2 - UBL'!$A82:$R777,17,FALSE)=0,"",VLOOKUP($A82,'B2B - Flux 2 - UBL'!$A82:$R777,17,FALSE))</f>
        <v/>
      </c>
      <c r="Q82" s="27" t="str">
        <f>IF(VLOOKUP($A82,'B2B - Flux 2 - UBL'!$A82:$R777,18,FALSE)=0,"",VLOOKUP($A82,'B2B - Flux 2 - UBL'!$A82:$R777,18,FALSE))</f>
        <v/>
      </c>
    </row>
    <row r="83" spans="1:17" ht="42.75" x14ac:dyDescent="0.25">
      <c r="A83" s="43" t="s">
        <v>318</v>
      </c>
      <c r="B83" s="22" t="s">
        <v>36</v>
      </c>
      <c r="C83" s="45"/>
      <c r="D83" s="58"/>
      <c r="E83" s="114" t="s">
        <v>315</v>
      </c>
      <c r="F83" s="73"/>
      <c r="G83" s="101" t="s">
        <v>703</v>
      </c>
      <c r="H83" s="47" t="str">
        <f>IF(VLOOKUP($A83,'B2B - Flux 2 - UBL'!$A83:$P777,9,FALSE)=0,"",VLOOKUP($A83,'B2B - Flux 2 - UBL'!$A83:$P777,9,FALSE))</f>
        <v>TEXTE</v>
      </c>
      <c r="I83" s="28">
        <f>IF(VLOOKUP($A83,'B2B - Flux 2 - UBL'!$A83:$P777,10,FALSE)=0,"",VLOOKUP($A83,'B2B - Flux 2 - UBL'!$A83:$P777,10,FALSE))</f>
        <v>50</v>
      </c>
      <c r="J83" s="28" t="str">
        <f>IF(VLOOKUP($A83,'B2B - Flux 2 - UBL'!$A83:$P777,11,FALSE)=0,"",VLOOKUP($A83,'B2B - Flux 2 - UBL'!$A83:$P777,11,FALSE))</f>
        <v/>
      </c>
      <c r="K83" s="55" t="str">
        <f>IF(VLOOKUP($A83,'B2B - Flux 2 - UBL'!$A83:$P777,12,FALSE)=0,"",VLOOKUP($A83,'B2B - Flux 2 - UBL'!$A83:$P777,12,FALSE))</f>
        <v/>
      </c>
      <c r="L83" s="27" t="str">
        <f>IF(VLOOKUP($A83,'B2B - Flux 2 - UBL'!$A83:$P777,13,FALSE)=0,"",VLOOKUP($A83,'B2B - Flux 2 - UBL'!$A83:$P777,13,FALSE))</f>
        <v>Adresse e-mail du point de contact.</v>
      </c>
      <c r="M83" s="101" t="str">
        <f>IF(VLOOKUP($A83,'B2B - Flux 2 - UBL'!$A83:$P777,14,FALSE)=0,"",VLOOKUP($A83,'B2B - Flux 2 - UBL'!$A83:$P777,14,FALSE))</f>
        <v/>
      </c>
      <c r="N83" s="143" t="str">
        <f>IF(VLOOKUP($A83,'B2B - Flux 2 - UBL'!$A83:$R778,15,FALSE)=0,"",VLOOKUP($A83,'B2B - Flux 2 - UBL'!$A83:$R778,15,FALSE))</f>
        <v/>
      </c>
      <c r="O83" s="143" t="str">
        <f>IF(VLOOKUP($A83,'B2B - Flux 2 - UBL'!$A83:$R778,16,FALSE)=0,"",VLOOKUP($A83,'B2B - Flux 2 - UBL'!$A83:$R778,16,FALSE))</f>
        <v/>
      </c>
      <c r="P83" s="22" t="str">
        <f>IF(VLOOKUP($A83,'B2B - Flux 2 - UBL'!$A83:$R778,17,FALSE)=0,"",VLOOKUP($A83,'B2B - Flux 2 - UBL'!$A83:$R778,17,FALSE))</f>
        <v/>
      </c>
      <c r="Q83" s="27" t="str">
        <f>IF(VLOOKUP($A83,'B2B - Flux 2 - UBL'!$A83:$R778,18,FALSE)=0,"",VLOOKUP($A83,'B2B - Flux 2 - UBL'!$A83:$R778,18,FALSE))</f>
        <v/>
      </c>
    </row>
    <row r="84" spans="1:17" ht="28.5" x14ac:dyDescent="0.25">
      <c r="A84" s="23" t="s">
        <v>319</v>
      </c>
      <c r="B84" s="22" t="s">
        <v>36</v>
      </c>
      <c r="C84" s="76" t="s">
        <v>320</v>
      </c>
      <c r="D84" s="24"/>
      <c r="E84" s="40"/>
      <c r="F84" s="77"/>
      <c r="G84" s="101" t="s">
        <v>704</v>
      </c>
      <c r="H84" s="118" t="str">
        <f>IF(VLOOKUP($A84,'B2B - Flux 2 - UBL'!$A84:$P778,9,FALSE)=0,"",VLOOKUP($A84,'B2B - Flux 2 - UBL'!$A84:$P778,9,FALSE))</f>
        <v/>
      </c>
      <c r="I84" s="118" t="str">
        <f>IF(VLOOKUP($A84,'B2B - Flux 2 - UBL'!$A84:$P778,10,FALSE)=0,"",VLOOKUP($A84,'B2B - Flux 2 - UBL'!$A84:$P778,10,FALSE))</f>
        <v/>
      </c>
      <c r="J84" s="173" t="str">
        <f>IF(VLOOKUP($A84,'B2B - Flux 2 - UBL'!$A84:$P778,11,FALSE)=0,"",VLOOKUP($A84,'B2B - Flux 2 - UBL'!$A84:$P778,11,FALSE))</f>
        <v/>
      </c>
      <c r="K84" s="118" t="str">
        <f>IF(VLOOKUP($A84,'B2B - Flux 2 - UBL'!$A84:$P778,12,FALSE)=0,"",VLOOKUP($A84,'B2B - Flux 2 - UBL'!$A84:$P778,12,FALSE))</f>
        <v/>
      </c>
      <c r="L84" s="132" t="str">
        <f>IF(VLOOKUP($A84,'B2B - Flux 2 - UBL'!$A84:$P778,13,FALSE)=0,"",VLOOKUP($A84,'B2B - Flux 2 - UBL'!$A84:$P778,13,FALSE))</f>
        <v>Groupe de termes métiers fournissant des informations sur le Bénéficiaire, c'est-à-dire le rôle qui reçoit le paiement.</v>
      </c>
      <c r="M84" s="154" t="str">
        <f>IF(VLOOKUP($A84,'B2B - Flux 2 - UBL'!$A84:$P778,14,FALSE)=0,"",VLOOKUP($A84,'B2B - Flux 2 - UBL'!$A84:$P778,14,FALSE))</f>
        <v>Le rôle du bénéficiaire peut être rempli par une autre partie que le vendeur, par ex. un service d'affacturage.</v>
      </c>
      <c r="N84" s="156" t="str">
        <f>IF(VLOOKUP($A84,'B2B - Flux 2 - UBL'!$A84:$R779,15,FALSE)=0,"",VLOOKUP($A84,'B2B - Flux 2 - UBL'!$A84:$R779,15,FALSE))</f>
        <v/>
      </c>
      <c r="O84" s="156" t="str">
        <f>IF(VLOOKUP($A84,'B2B - Flux 2 - UBL'!$A84:$R779,16,FALSE)=0,"",VLOOKUP($A84,'B2B - Flux 2 - UBL'!$A84:$R779,16,FALSE))</f>
        <v/>
      </c>
      <c r="P84" s="156" t="str">
        <f>IF(VLOOKUP($A84,'B2B - Flux 2 - UBL'!$A84:$R779,17,FALSE)=0,"",VLOOKUP($A84,'B2B - Flux 2 - UBL'!$A84:$R779,17,FALSE))</f>
        <v/>
      </c>
      <c r="Q84" s="118" t="str">
        <f>IF(VLOOKUP($A84,'B2B - Flux 2 - UBL'!$A84:$R779,18,FALSE)=0,"",VLOOKUP($A84,'B2B - Flux 2 - UBL'!$A84:$R779,18,FALSE))</f>
        <v/>
      </c>
    </row>
    <row r="85" spans="1:17" ht="42.75" x14ac:dyDescent="0.25">
      <c r="A85" s="35" t="s">
        <v>321</v>
      </c>
      <c r="B85" s="22" t="s">
        <v>19</v>
      </c>
      <c r="C85" s="45"/>
      <c r="D85" s="78" t="s">
        <v>324</v>
      </c>
      <c r="E85" s="79"/>
      <c r="F85" s="80"/>
      <c r="G85" s="101" t="s">
        <v>705</v>
      </c>
      <c r="H85" s="47" t="str">
        <f>IF(VLOOKUP($A85,'B2B - Flux 2 - UBL'!$A85:$P779,9,FALSE)=0,"",VLOOKUP($A85,'B2B - Flux 2 - UBL'!$A85:$P779,9,FALSE))</f>
        <v>TEXTE</v>
      </c>
      <c r="I85" s="28">
        <f>IF(VLOOKUP($A85,'B2B - Flux 2 - UBL'!$A85:$P779,10,FALSE)=0,"",VLOOKUP($A85,'B2B - Flux 2 - UBL'!$A85:$P779,10,FALSE))</f>
        <v>100</v>
      </c>
      <c r="J85" s="28" t="str">
        <f>IF(VLOOKUP($A85,'B2B - Flux 2 - UBL'!$A85:$P779,11,FALSE)=0,"",VLOOKUP($A85,'B2B - Flux 2 - UBL'!$A85:$P779,11,FALSE))</f>
        <v/>
      </c>
      <c r="K85" s="55" t="str">
        <f>IF(VLOOKUP($A85,'B2B - Flux 2 - UBL'!$A85:$P779,12,FALSE)=0,"",VLOOKUP($A85,'B2B - Flux 2 - UBL'!$A85:$P779,12,FALSE))</f>
        <v/>
      </c>
      <c r="L85" s="27" t="str">
        <f>IF(VLOOKUP($A85,'B2B - Flux 2 - UBL'!$A85:$P779,13,FALSE)=0,"",VLOOKUP($A85,'B2B - Flux 2 - UBL'!$A85:$P779,13,FALSE))</f>
        <v>Nom du Bénéficiaire.</v>
      </c>
      <c r="M85" s="101" t="str">
        <f>IF(VLOOKUP($A85,'B2B - Flux 2 - UBL'!$A85:$P779,14,FALSE)=0,"",VLOOKUP($A85,'B2B - Flux 2 - UBL'!$A85:$P779,14,FALSE))</f>
        <v>Doit être utilisé lorsque le Bénéficiaire est différent du Vendeur. Le nom du bénéficiaire peut cependant être identique au nom du vendeur.</v>
      </c>
      <c r="N85" s="143" t="str">
        <f>IF(VLOOKUP($A85,'B2B - Flux 2 - UBL'!$A85:$R780,15,FALSE)=0,"",VLOOKUP($A85,'B2B - Flux 2 - UBL'!$A85:$R780,15,FALSE))</f>
        <v>G2.09</v>
      </c>
      <c r="O85" s="143" t="str">
        <f>IF(VLOOKUP($A85,'B2B - Flux 2 - UBL'!$A85:$R780,16,FALSE)=0,"",VLOOKUP($A85,'B2B - Flux 2 - UBL'!$A85:$R780,16,FALSE))</f>
        <v/>
      </c>
      <c r="P85" s="22" t="str">
        <f>IF(VLOOKUP($A85,'B2B - Flux 2 - UBL'!$A85:$R780,17,FALSE)=0,"",VLOOKUP($A85,'B2B - Flux 2 - UBL'!$A85:$R780,17,FALSE))</f>
        <v>BR-17</v>
      </c>
      <c r="Q85" s="27" t="str">
        <f>IF(VLOOKUP($A85,'B2B - Flux 2 - UBL'!$A85:$R780,18,FALSE)=0,"",VLOOKUP($A85,'B2B - Flux 2 - UBL'!$A85:$R780,18,FALSE))</f>
        <v/>
      </c>
    </row>
    <row r="86" spans="1:17" ht="42.75" x14ac:dyDescent="0.25">
      <c r="A86" s="35" t="s">
        <v>322</v>
      </c>
      <c r="B86" s="22" t="s">
        <v>36</v>
      </c>
      <c r="C86" s="45"/>
      <c r="D86" s="78" t="s">
        <v>325</v>
      </c>
      <c r="E86" s="79"/>
      <c r="F86" s="80"/>
      <c r="G86" s="101" t="s">
        <v>1219</v>
      </c>
      <c r="H86" s="47" t="str">
        <f>IF(VLOOKUP($A86,'B2B - Flux 2 - UBL'!$A86:$P780,9,FALSE)=0,"",VLOOKUP($A86,'B2B - Flux 2 - UBL'!$A86:$P780,9,FALSE))</f>
        <v>IDENTIFIANT</v>
      </c>
      <c r="I86" s="28" t="str">
        <f>IF(VLOOKUP($A86,'B2B - Flux 2 - UBL'!$A86:$P780,10,FALSE)=0,"",VLOOKUP($A86,'B2B - Flux 2 - UBL'!$A86:$P780,10,FALSE))</f>
        <v/>
      </c>
      <c r="J86" s="28" t="str">
        <f>IF(VLOOKUP($A86,'B2B - Flux 2 - UBL'!$A86:$P780,11,FALSE)=0,"",VLOOKUP($A86,'B2B - Flux 2 - UBL'!$A86:$P780,11,FALSE))</f>
        <v/>
      </c>
      <c r="K86" s="55" t="str">
        <f>IF(VLOOKUP($A86,'B2B - Flux 2 - UBL'!$A86:$P780,12,FALSE)=0,"",VLOOKUP($A86,'B2B - Flux 2 - UBL'!$A86:$P780,12,FALSE))</f>
        <v/>
      </c>
      <c r="L86" s="27" t="str">
        <f>IF(VLOOKUP($A86,'B2B - Flux 2 - UBL'!$A86:$P780,13,FALSE)=0,"",VLOOKUP($A86,'B2B - Flux 2 - UBL'!$A86:$P780,13,FALSE))</f>
        <v>Identification du Bénéficiaire.</v>
      </c>
      <c r="M86" s="101" t="str">
        <f>IF(VLOOKUP($A86,'B2B - Flux 2 - UBL'!$A86:$P780,14,FALSE)=0,"",VLOOKUP($A86,'B2B - Flux 2 - UBL'!$A86:$P780,14,FALSE))</f>
        <v>Si aucun schéma n'est spécifié, il doit être connu de l'acheteur et du vendeur, par exemple un identifiant attribué par l'acheteur ou le vendeur précédemment échangé: Nom</v>
      </c>
      <c r="N86" s="143" t="str">
        <f>IF(VLOOKUP($A86,'B2B - Flux 2 - UBL'!$A86:$R781,15,FALSE)=0,"",VLOOKUP($A86,'B2B - Flux 2 - UBL'!$A86:$R781,15,FALSE))</f>
        <v>G2.07</v>
      </c>
      <c r="O86" s="143" t="str">
        <f>IF(VLOOKUP($A86,'B2B - Flux 2 - UBL'!$A86:$R781,16,FALSE)=0,"",VLOOKUP($A86,'B2B - Flux 2 - UBL'!$A86:$R781,16,FALSE))</f>
        <v/>
      </c>
      <c r="P86" s="22" t="str">
        <f>IF(VLOOKUP($A86,'B2B - Flux 2 - UBL'!$A86:$R781,17,FALSE)=0,"",VLOOKUP($A86,'B2B - Flux 2 - UBL'!$A86:$R781,17,FALSE))</f>
        <v/>
      </c>
      <c r="Q86" s="27" t="str">
        <f>IF(VLOOKUP($A86,'B2B - Flux 2 - UBL'!$A86:$R781,18,FALSE)=0,"",VLOOKUP($A86,'B2B - Flux 2 - UBL'!$A86:$R781,18,FALSE))</f>
        <v/>
      </c>
    </row>
    <row r="87" spans="1:17" ht="42.75" x14ac:dyDescent="0.25">
      <c r="A87" s="35" t="s">
        <v>1207</v>
      </c>
      <c r="B87" s="22" t="s">
        <v>36</v>
      </c>
      <c r="C87" s="45"/>
      <c r="D87" s="78" t="s">
        <v>422</v>
      </c>
      <c r="E87" s="79"/>
      <c r="F87" s="80"/>
      <c r="G87" s="101" t="s">
        <v>1220</v>
      </c>
      <c r="H87" s="47" t="str">
        <f>IF(VLOOKUP($A87,'B2B - Flux 2 - UBL'!$A87:$P781,9,FALSE)=0,"",VLOOKUP($A87,'B2B - Flux 2 - UBL'!$A87:$P781,9,FALSE))</f>
        <v>IDENTIFIANT</v>
      </c>
      <c r="I87" s="28" t="str">
        <f>IF(VLOOKUP($A87,'B2B - Flux 2 - UBL'!$A87:$P781,10,FALSE)=0,"",VLOOKUP($A87,'B2B - Flux 2 - UBL'!$A87:$P781,10,FALSE))</f>
        <v/>
      </c>
      <c r="J87" s="28" t="str">
        <f>IF(VLOOKUP($A87,'B2B - Flux 2 - UBL'!$A87:$P781,11,FALSE)=0,"",VLOOKUP($A87,'B2B - Flux 2 - UBL'!$A87:$P781,11,FALSE))</f>
        <v>ISO 6523</v>
      </c>
      <c r="K87" s="55" t="str">
        <f>IF(VLOOKUP($A87,'B2B - Flux 2 - UBL'!$A87:$P781,12,FALSE)=0,"",VLOOKUP($A87,'B2B - Flux 2 - UBL'!$A87:$P781,12,FALSE))</f>
        <v/>
      </c>
      <c r="L87" s="27" t="str">
        <f>IF(VLOOKUP($A87,'B2B - Flux 2 - UBL'!$A87:$P781,13,FALSE)=0,"",VLOOKUP($A87,'B2B - Flux 2 - UBL'!$A87:$P781,13,FALSE))</f>
        <v>Identifiant du schéma de l'identifiant du bénéficiaire</v>
      </c>
      <c r="M87" s="101" t="str">
        <f>IF(VLOOKUP($A87,'B2B - Flux 2 - UBL'!$A87:$P781,14,FALSE)=0,"",VLOOKUP($A87,'B2B - Flux 2 - UBL'!$A87:$P781,14,FALSE))</f>
        <v>S'il est utilisé, l'identifiant du schéma doit être choisi parmi les entrées  de liste publiée par l'agence de maintenance ISO 6523.</v>
      </c>
      <c r="N87" s="143" t="str">
        <f>IF(VLOOKUP($A87,'B2B - Flux 2 - UBL'!$A87:$R782,15,FALSE)=0,"",VLOOKUP($A87,'B2B - Flux 2 - UBL'!$A87:$R782,15,FALSE))</f>
        <v>S1.11</v>
      </c>
      <c r="O87" s="143" t="str">
        <f>IF(VLOOKUP($A87,'B2B - Flux 2 - UBL'!$A87:$R782,16,FALSE)=0,"",VLOOKUP($A87,'B2B - Flux 2 - UBL'!$A87:$R782,16,FALSE))</f>
        <v/>
      </c>
      <c r="P87" s="22" t="str">
        <f>IF(VLOOKUP($A87,'B2B - Flux 2 - UBL'!$A87:$R782,17,FALSE)=0,"",VLOOKUP($A87,'B2B - Flux 2 - UBL'!$A87:$R782,17,FALSE))</f>
        <v/>
      </c>
      <c r="Q87" s="27" t="str">
        <f>IF(VLOOKUP($A87,'B2B - Flux 2 - UBL'!$A87:$R782,18,FALSE)=0,"",VLOOKUP($A87,'B2B - Flux 2 - UBL'!$A87:$R782,18,FALSE))</f>
        <v/>
      </c>
    </row>
    <row r="88" spans="1:17" ht="42.75" x14ac:dyDescent="0.25">
      <c r="A88" s="35" t="s">
        <v>323</v>
      </c>
      <c r="B88" s="22" t="s">
        <v>36</v>
      </c>
      <c r="C88" s="45"/>
      <c r="D88" s="78" t="s">
        <v>326</v>
      </c>
      <c r="E88" s="79"/>
      <c r="F88" s="80"/>
      <c r="G88" s="101" t="s">
        <v>1220</v>
      </c>
      <c r="H88" s="47" t="str">
        <f>IF(VLOOKUP($A88,'B2B - Flux 2 - UBL'!$A88:$P782,9,FALSE)=0,"",VLOOKUP($A88,'B2B - Flux 2 - UBL'!$A88:$P782,9,FALSE))</f>
        <v>IDENTIFIANT</v>
      </c>
      <c r="I88" s="28" t="str">
        <f>IF(VLOOKUP($A88,'B2B - Flux 2 - UBL'!$A88:$P782,10,FALSE)=0,"",VLOOKUP($A88,'B2B - Flux 2 - UBL'!$A88:$P782,10,FALSE))</f>
        <v/>
      </c>
      <c r="J88" s="28" t="str">
        <f>IF(VLOOKUP($A88,'B2B - Flux 2 - UBL'!$A88:$P782,11,FALSE)=0,"",VLOOKUP($A88,'B2B - Flux 2 - UBL'!$A88:$P782,11,FALSE))</f>
        <v/>
      </c>
      <c r="K88" s="55" t="str">
        <f>IF(VLOOKUP($A88,'B2B - Flux 2 - UBL'!$A88:$P782,12,FALSE)=0,"",VLOOKUP($A88,'B2B - Flux 2 - UBL'!$A88:$P782,12,FALSE))</f>
        <v/>
      </c>
      <c r="L88" s="27" t="str">
        <f>IF(VLOOKUP($A88,'B2B - Flux 2 - UBL'!$A88:$P782,13,FALSE)=0,"",VLOOKUP($A88,'B2B - Flux 2 - UBL'!$A88:$P782,13,FALSE))</f>
        <v>Identifiant délivré par un organisme d’enregistrement officiel, qui identifie le Bénéficiaire comme une entité juridique ou une personne morale.</v>
      </c>
      <c r="M88" s="101" t="str">
        <f>IF(VLOOKUP($A88,'B2B - Flux 2 - UBL'!$A88:$P782,14,FALSE)=0,"",VLOOKUP($A88,'B2B - Flux 2 - UBL'!$A88:$P782,14,FALSE))</f>
        <v>Si aucun schéma n'est spécifié, il doit être connu de l'acheteur et du vendeur, par exemple l'identifiant qui est exclusivement utilisé dans l'environnement juridique applicable.</v>
      </c>
      <c r="N88" s="143" t="str">
        <f>IF(VLOOKUP($A88,'B2B - Flux 2 - UBL'!$A88:$R783,15,FALSE)=0,"",VLOOKUP($A88,'B2B - Flux 2 - UBL'!$A88:$R783,15,FALSE))</f>
        <v/>
      </c>
      <c r="O88" s="143" t="str">
        <f>IF(VLOOKUP($A88,'B2B - Flux 2 - UBL'!$A88:$R783,16,FALSE)=0,"",VLOOKUP($A88,'B2B - Flux 2 - UBL'!$A88:$R783,16,FALSE))</f>
        <v/>
      </c>
      <c r="P88" s="22" t="str">
        <f>IF(VLOOKUP($A88,'B2B - Flux 2 - UBL'!$A88:$R783,17,FALSE)=0,"",VLOOKUP($A88,'B2B - Flux 2 - UBL'!$A88:$R783,17,FALSE))</f>
        <v/>
      </c>
      <c r="Q88" s="27" t="str">
        <f>IF(VLOOKUP($A88,'B2B - Flux 2 - UBL'!$A88:$R783,18,FALSE)=0,"",VLOOKUP($A88,'B2B - Flux 2 - UBL'!$A88:$R783,18,FALSE))</f>
        <v/>
      </c>
    </row>
    <row r="89" spans="1:17" ht="42.75" x14ac:dyDescent="0.25">
      <c r="A89" s="35" t="s">
        <v>1221</v>
      </c>
      <c r="B89" s="22" t="s">
        <v>36</v>
      </c>
      <c r="C89" s="45"/>
      <c r="D89" s="78" t="s">
        <v>422</v>
      </c>
      <c r="E89" s="79"/>
      <c r="F89" s="80"/>
      <c r="G89" s="101" t="s">
        <v>1222</v>
      </c>
      <c r="H89" s="47" t="str">
        <f>IF(VLOOKUP($A89,'B2B - Flux 2 - UBL'!$A89:$P783,9,FALSE)=0,"",VLOOKUP($A89,'B2B - Flux 2 - UBL'!$A89:$P783,9,FALSE))</f>
        <v>IDENTIFIANT</v>
      </c>
      <c r="I89" s="28" t="str">
        <f>IF(VLOOKUP($A89,'B2B - Flux 2 - UBL'!$A89:$P783,10,FALSE)=0,"",VLOOKUP($A89,'B2B - Flux 2 - UBL'!$A89:$P783,10,FALSE))</f>
        <v/>
      </c>
      <c r="J89" s="28" t="str">
        <f>IF(VLOOKUP($A89,'B2B - Flux 2 - UBL'!$A89:$P783,11,FALSE)=0,"",VLOOKUP($A89,'B2B - Flux 2 - UBL'!$A89:$P783,11,FALSE))</f>
        <v/>
      </c>
      <c r="K89" s="55" t="str">
        <f>IF(VLOOKUP($A89,'B2B - Flux 2 - UBL'!$A89:$P783,12,FALSE)=0,"",VLOOKUP($A89,'B2B - Flux 2 - UBL'!$A89:$P783,12,FALSE))</f>
        <v/>
      </c>
      <c r="L89" s="27" t="str">
        <f>IF(VLOOKUP($A89,'B2B - Flux 2 - UBL'!$A89:$P783,13,FALSE)=0,"",VLOOKUP($A89,'B2B - Flux 2 - UBL'!$A89:$P783,13,FALSE))</f>
        <v>Identifiant du schéma de l'identifiant d'enregistrement légal du bénéficiaire</v>
      </c>
      <c r="M89" s="101" t="str">
        <f>IF(VLOOKUP($A89,'B2B - Flux 2 - UBL'!$A89:$P783,14,FALSE)=0,"",VLOOKUP($A89,'B2B - Flux 2 - UBL'!$A89:$P783,14,FALSE))</f>
        <v>S'il est utilisé, l'identifiant du schéma doit être choisi parmi les entrées  de liste publiée par l'agence de maintenance ISO 6523.</v>
      </c>
      <c r="N89" s="143" t="str">
        <f>IF(VLOOKUP($A89,'B2B - Flux 2 - UBL'!$A89:$R784,15,FALSE)=0,"",VLOOKUP($A89,'B2B - Flux 2 - UBL'!$A89:$R784,15,FALSE))</f>
        <v/>
      </c>
      <c r="O89" s="143" t="str">
        <f>IF(VLOOKUP($A89,'B2B - Flux 2 - UBL'!$A89:$R784,16,FALSE)=0,"",VLOOKUP($A89,'B2B - Flux 2 - UBL'!$A89:$R784,16,FALSE))</f>
        <v/>
      </c>
      <c r="P89" s="22" t="str">
        <f>IF(VLOOKUP($A89,'B2B - Flux 2 - UBL'!$A89:$R784,17,FALSE)=0,"",VLOOKUP($A89,'B2B - Flux 2 - UBL'!$A89:$R784,17,FALSE))</f>
        <v/>
      </c>
      <c r="Q89" s="27" t="str">
        <f>IF(VLOOKUP($A89,'B2B - Flux 2 - UBL'!$A89:$R784,18,FALSE)=0,"",VLOOKUP($A89,'B2B - Flux 2 - UBL'!$A89:$R784,18,FALSE))</f>
        <v/>
      </c>
    </row>
    <row r="90" spans="1:17" ht="57" x14ac:dyDescent="0.25">
      <c r="A90" s="35" t="s">
        <v>1319</v>
      </c>
      <c r="B90" s="22" t="s">
        <v>36</v>
      </c>
      <c r="C90" s="76" t="s">
        <v>1320</v>
      </c>
      <c r="D90" s="40"/>
      <c r="E90" s="40"/>
      <c r="F90" s="40"/>
      <c r="G90" s="101" t="s">
        <v>1321</v>
      </c>
      <c r="H90" s="118" t="str">
        <f>IF(VLOOKUP($A90,'B2B - Flux 2 - UBL'!$A90:$P783,9,FALSE)=0,"",VLOOKUP($A90,'B2B - Flux 2 - UBL'!$A90:$P783,9,FALSE))</f>
        <v/>
      </c>
      <c r="I90" s="180"/>
      <c r="J90" s="118"/>
      <c r="K90" s="173"/>
      <c r="L90" s="132" t="s">
        <v>1322</v>
      </c>
      <c r="M90" s="154" t="s">
        <v>1323</v>
      </c>
      <c r="N90" s="154" t="s">
        <v>523</v>
      </c>
      <c r="O90" s="156"/>
      <c r="P90" s="156"/>
      <c r="Q90" s="156"/>
    </row>
    <row r="91" spans="1:17" ht="42.75" x14ac:dyDescent="0.25">
      <c r="A91" s="35" t="s">
        <v>1324</v>
      </c>
      <c r="B91" s="22" t="s">
        <v>36</v>
      </c>
      <c r="C91" s="76" t="s">
        <v>1325</v>
      </c>
      <c r="D91" s="40"/>
      <c r="E91" s="40"/>
      <c r="F91" s="40"/>
      <c r="G91" s="95" t="s">
        <v>1321</v>
      </c>
      <c r="H91" s="118" t="str">
        <f>IF(VLOOKUP($A91,'B2B - Flux 2 - UBL'!$A91:$P784,9,FALSE)=0,"",VLOOKUP($A91,'B2B - Flux 2 - UBL'!$A91:$P784,9,FALSE))</f>
        <v/>
      </c>
      <c r="I91" s="180"/>
      <c r="J91" s="118"/>
      <c r="K91" s="173"/>
      <c r="L91" s="132" t="s">
        <v>1326</v>
      </c>
      <c r="M91" s="154" t="s">
        <v>1323</v>
      </c>
      <c r="N91" s="154"/>
      <c r="O91" s="156"/>
      <c r="P91" s="156"/>
      <c r="Q91" s="156"/>
    </row>
    <row r="92" spans="1:17" ht="42.75" x14ac:dyDescent="0.25">
      <c r="A92" s="35" t="s">
        <v>1327</v>
      </c>
      <c r="B92" s="22" t="s">
        <v>36</v>
      </c>
      <c r="C92" s="76" t="s">
        <v>1328</v>
      </c>
      <c r="D92" s="40"/>
      <c r="E92" s="40"/>
      <c r="F92" s="40"/>
      <c r="G92" s="95" t="s">
        <v>1321</v>
      </c>
      <c r="H92" s="118"/>
      <c r="I92" s="180"/>
      <c r="J92" s="118"/>
      <c r="K92" s="173"/>
      <c r="L92" s="132" t="s">
        <v>1329</v>
      </c>
      <c r="M92" s="154" t="s">
        <v>1323</v>
      </c>
      <c r="N92" s="154"/>
      <c r="O92" s="156"/>
      <c r="P92" s="156"/>
      <c r="Q92" s="156"/>
    </row>
    <row r="93" spans="1:17" ht="28.5" x14ac:dyDescent="0.25">
      <c r="A93" s="23" t="s">
        <v>131</v>
      </c>
      <c r="B93" s="22" t="s">
        <v>36</v>
      </c>
      <c r="C93" s="76" t="s">
        <v>132</v>
      </c>
      <c r="D93" s="40"/>
      <c r="E93" s="40"/>
      <c r="F93" s="40"/>
      <c r="G93" s="101" t="s">
        <v>707</v>
      </c>
      <c r="H93" s="118" t="str">
        <f>IF(VLOOKUP($A93,'B2B - Flux 2 - UBL'!$A93:$P784,9,FALSE)=0,"",VLOOKUP($A93,'B2B - Flux 2 - UBL'!$A93:$P784,9,FALSE))</f>
        <v/>
      </c>
      <c r="I93" s="118" t="str">
        <f>IF(VLOOKUP($A93,'B2B - Flux 2 - UBL'!$A93:$P784,10,FALSE)=0,"",VLOOKUP($A93,'B2B - Flux 2 - UBL'!$A93:$P784,10,FALSE))</f>
        <v/>
      </c>
      <c r="J93" s="173" t="str">
        <f>IF(VLOOKUP($A93,'B2B - Flux 2 - UBL'!$A93:$P784,11,FALSE)=0,"",VLOOKUP($A93,'B2B - Flux 2 - UBL'!$A93:$P784,11,FALSE))</f>
        <v/>
      </c>
      <c r="K93" s="118" t="str">
        <f>IF(VLOOKUP($A93,'B2B - Flux 2 - UBL'!$A93:$P784,12,FALSE)=0,"",VLOOKUP($A93,'B2B - Flux 2 - UBL'!$A93:$P784,12,FALSE))</f>
        <v/>
      </c>
      <c r="L93" s="132" t="str">
        <f>IF(VLOOKUP($A93,'B2B - Flux 2 - UBL'!$A93:$P784,13,FALSE)=0,"",VLOOKUP($A93,'B2B - Flux 2 - UBL'!$A93:$P784,13,FALSE))</f>
        <v>Groupe de termes métiers fournissant des informations sur le Représentant fiscal du Vendeur.</v>
      </c>
      <c r="M93" s="154" t="str">
        <f>IF(VLOOKUP($A93,'B2B - Flux 2 - UBL'!$A93:$P784,14,FALSE)=0,"",VLOOKUP($A93,'B2B - Flux 2 - UBL'!$A93:$P784,14,FALSE))</f>
        <v/>
      </c>
      <c r="N93" s="156" t="str">
        <f>IF(VLOOKUP($A93,'B2B - Flux 2 - UBL'!$A93:$R785,15,FALSE)=0,"",VLOOKUP($A93,'B2B - Flux 2 - UBL'!$A93:$R785,15,FALSE))</f>
        <v/>
      </c>
      <c r="O93" s="156" t="str">
        <f>IF(VLOOKUP($A93,'B2B - Flux 2 - UBL'!$A93:$R785,16,FALSE)=0,"",VLOOKUP($A93,'B2B - Flux 2 - UBL'!$A93:$R785,16,FALSE))</f>
        <v/>
      </c>
      <c r="P93" s="156" t="str">
        <f>IF(VLOOKUP($A93,'B2B - Flux 2 - UBL'!$A93:$R785,17,FALSE)=0,"",VLOOKUP($A93,'B2B - Flux 2 - UBL'!$A93:$R785,17,FALSE))</f>
        <v/>
      </c>
      <c r="Q93" s="118" t="str">
        <f>IF(VLOOKUP($A93,'B2B - Flux 2 - UBL'!$A93:$R785,18,FALSE)=0,"",VLOOKUP($A93,'B2B - Flux 2 - UBL'!$A93:$R785,18,FALSE))</f>
        <v/>
      </c>
    </row>
    <row r="94" spans="1:17" ht="28.5" x14ac:dyDescent="0.25">
      <c r="A94" s="35" t="s">
        <v>134</v>
      </c>
      <c r="B94" s="22" t="s">
        <v>19</v>
      </c>
      <c r="C94" s="31"/>
      <c r="D94" s="32" t="s">
        <v>135</v>
      </c>
      <c r="E94" s="37"/>
      <c r="F94" s="37"/>
      <c r="G94" s="101" t="s">
        <v>708</v>
      </c>
      <c r="H94" s="47" t="str">
        <f>IF(VLOOKUP($A94,'B2B - Flux 2 - UBL'!$A94:$P785,9,FALSE)=0,"",VLOOKUP($A94,'B2B - Flux 2 - UBL'!$A94:$P785,9,FALSE))</f>
        <v>TEXTE</v>
      </c>
      <c r="I94" s="28">
        <f>IF(VLOOKUP($A94,'B2B - Flux 2 - UBL'!$A94:$P785,10,FALSE)=0,"",VLOOKUP($A94,'B2B - Flux 2 - UBL'!$A94:$P785,10,FALSE))</f>
        <v>255</v>
      </c>
      <c r="J94" s="28" t="str">
        <f>IF(VLOOKUP($A94,'B2B - Flux 2 - UBL'!$A94:$P785,11,FALSE)=0,"",VLOOKUP($A94,'B2B - Flux 2 - UBL'!$A94:$P785,11,FALSE))</f>
        <v/>
      </c>
      <c r="K94" s="55" t="str">
        <f>IF(VLOOKUP($A94,'B2B - Flux 2 - UBL'!$A94:$P785,12,FALSE)=0,"",VLOOKUP($A94,'B2B - Flux 2 - UBL'!$A94:$P785,12,FALSE))</f>
        <v/>
      </c>
      <c r="L94" s="27" t="str">
        <f>IF(VLOOKUP($A94,'B2B - Flux 2 - UBL'!$A94:$P785,13,FALSE)=0,"",VLOOKUP($A94,'B2B - Flux 2 - UBL'!$A94:$P785,13,FALSE))</f>
        <v>Nom complet de la partie représentant fiscalement le Vendeur.</v>
      </c>
      <c r="M94" s="101" t="str">
        <f>IF(VLOOKUP($A94,'B2B - Flux 2 - UBL'!$A94:$P785,14,FALSE)=0,"",VLOOKUP($A94,'B2B - Flux 2 - UBL'!$A94:$P785,14,FALSE))</f>
        <v/>
      </c>
      <c r="N94" s="143" t="str">
        <f>IF(VLOOKUP($A94,'B2B - Flux 2 - UBL'!$A94:$R786,15,FALSE)=0,"",VLOOKUP($A94,'B2B - Flux 2 - UBL'!$A94:$R786,15,FALSE))</f>
        <v/>
      </c>
      <c r="O94" s="143" t="str">
        <f>IF(VLOOKUP($A94,'B2B - Flux 2 - UBL'!$A94:$R786,16,FALSE)=0,"",VLOOKUP($A94,'B2B - Flux 2 - UBL'!$A94:$R786,16,FALSE))</f>
        <v/>
      </c>
      <c r="P94" s="22" t="str">
        <f>IF(VLOOKUP($A94,'B2B - Flux 2 - UBL'!$A94:$R786,17,FALSE)=0,"",VLOOKUP($A94,'B2B - Flux 2 - UBL'!$A94:$R786,17,FALSE))</f>
        <v>BR-18</v>
      </c>
      <c r="Q94" s="27" t="str">
        <f>IF(VLOOKUP($A94,'B2B - Flux 2 - UBL'!$A94:$R786,18,FALSE)=0,"",VLOOKUP($A94,'B2B - Flux 2 - UBL'!$A94:$R786,18,FALSE))</f>
        <v/>
      </c>
    </row>
    <row r="95" spans="1:17" ht="42.75" x14ac:dyDescent="0.25">
      <c r="A95" s="35" t="s">
        <v>136</v>
      </c>
      <c r="B95" s="22" t="s">
        <v>19</v>
      </c>
      <c r="C95" s="31"/>
      <c r="D95" s="32" t="s">
        <v>137</v>
      </c>
      <c r="E95" s="32"/>
      <c r="F95" s="32"/>
      <c r="G95" s="101" t="s">
        <v>709</v>
      </c>
      <c r="H95" s="47" t="str">
        <f>IF(VLOOKUP($A95,'B2B - Flux 2 - UBL'!$A95:$P786,9,FALSE)=0,"",VLOOKUP($A95,'B2B - Flux 2 - UBL'!$A95:$P786,9,FALSE))</f>
        <v>IDENTIFIANT</v>
      </c>
      <c r="I95" s="47">
        <f>IF(VLOOKUP($A95,'B2B - Flux 2 - UBL'!$A95:$P786,10,FALSE)=0,"",VLOOKUP($A95,'B2B - Flux 2 - UBL'!$A95:$P786,10,FALSE))</f>
        <v>13</v>
      </c>
      <c r="J95" s="28" t="str">
        <f>IF(VLOOKUP($A95,'B2B - Flux 2 - UBL'!$A95:$P786,11,FALSE)=0,"",VLOOKUP($A95,'B2B - Flux 2 - UBL'!$A95:$P786,11,FALSE))</f>
        <v>ISO 3166</v>
      </c>
      <c r="K95" s="26" t="str">
        <f>IF(VLOOKUP($A95,'B2B - Flux 2 - UBL'!$A95:$P786,12,FALSE)=0,"",VLOOKUP($A95,'B2B - Flux 2 - UBL'!$A95:$P786,12,FALSE))</f>
        <v/>
      </c>
      <c r="L95" s="27" t="str">
        <f>IF(VLOOKUP($A95,'B2B - Flux 2 - UBL'!$A95:$P786,13,FALSE)=0,"",VLOOKUP($A95,'B2B - Flux 2 - UBL'!$A95:$P786,13,FALSE))</f>
        <v>Identifiant à la TVA de la partie représentant fiscalement le Vendeur.</v>
      </c>
      <c r="M95" s="101" t="str">
        <f>IF(VLOOKUP($A95,'B2B - Flux 2 - UBL'!$A95:$P786,14,FALSE)=0,"",VLOOKUP($A95,'B2B - Flux 2 - UBL'!$A95:$P786,14,FALSE))</f>
        <v>Numéro de TVA consitutué du préfixe d'un code pays basé sur la norme ISO 3166-1.</v>
      </c>
      <c r="N95" s="143" t="str">
        <f>IF(VLOOKUP($A95,'B2B - Flux 2 - UBL'!$A95:$R787,15,FALSE)=0,"",VLOOKUP($A95,'B2B - Flux 2 - UBL'!$A95:$R787,15,FALSE))</f>
        <v/>
      </c>
      <c r="O95" s="143" t="str">
        <f>IF(VLOOKUP($A95,'B2B - Flux 2 - UBL'!$A95:$R787,16,FALSE)=0,"",VLOOKUP($A95,'B2B - Flux 2 - UBL'!$A95:$R787,16,FALSE))</f>
        <v/>
      </c>
      <c r="P95" s="22" t="str">
        <f>IF(VLOOKUP($A95,'B2B - Flux 2 - UBL'!$A95:$R787,17,FALSE)=0,"",VLOOKUP($A95,'B2B - Flux 2 - UBL'!$A95:$R787,17,FALSE))</f>
        <v>BR-56
BR-CO-9</v>
      </c>
      <c r="Q95" s="27" t="str">
        <f>IF(VLOOKUP($A95,'B2B - Flux 2 - UBL'!$A95:$R787,18,FALSE)=0,"",VLOOKUP($A95,'B2B - Flux 2 - UBL'!$A95:$R787,18,FALSE))</f>
        <v/>
      </c>
    </row>
    <row r="96" spans="1:17" ht="71.25" x14ac:dyDescent="0.25">
      <c r="A96" s="35" t="s">
        <v>138</v>
      </c>
      <c r="B96" s="22" t="s">
        <v>19</v>
      </c>
      <c r="C96" s="31"/>
      <c r="D96" s="48" t="s">
        <v>139</v>
      </c>
      <c r="E96" s="32"/>
      <c r="F96" s="32"/>
      <c r="G96" s="101" t="s">
        <v>710</v>
      </c>
      <c r="H96" s="118" t="str">
        <f>IF(VLOOKUP($A96,'B2B - Flux 2 - UBL'!$A96:$P787,9,FALSE)=0,"",VLOOKUP($A96,'B2B - Flux 2 - UBL'!$A96:$P787,9,FALSE))</f>
        <v/>
      </c>
      <c r="I96" s="118" t="str">
        <f>IF(VLOOKUP($A96,'B2B - Flux 2 - UBL'!$A96:$P787,10,FALSE)=0,"",VLOOKUP($A96,'B2B - Flux 2 - UBL'!$A96:$P787,10,FALSE))</f>
        <v/>
      </c>
      <c r="J96" s="173" t="str">
        <f>IF(VLOOKUP($A96,'B2B - Flux 2 - UBL'!$A96:$P787,11,FALSE)=0,"",VLOOKUP($A96,'B2B - Flux 2 - UBL'!$A96:$P787,11,FALSE))</f>
        <v/>
      </c>
      <c r="K96" s="118" t="str">
        <f>IF(VLOOKUP($A96,'B2B - Flux 2 - UBL'!$A96:$P787,12,FALSE)=0,"",VLOOKUP($A96,'B2B - Flux 2 - UBL'!$A96:$P787,12,FALSE))</f>
        <v/>
      </c>
      <c r="L96" s="132" t="str">
        <f>IF(VLOOKUP($A96,'B2B - Flux 2 - UBL'!$A96:$P787,13,FALSE)=0,"",VLOOKUP($A96,'B2B - Flux 2 - UBL'!$A96:$P787,13,FALSE))</f>
        <v>Groupe de termes métiers fournissant des informations sur l'adresse postale du Représentant fiscal.</v>
      </c>
      <c r="M96" s="154" t="str">
        <f>IF(VLOOKUP($A96,'B2B - Flux 2 - UBL'!$A96:$P787,14,FALSE)=0,"",VLOOKUP($A96,'B2B - Flux 2 - UBL'!$A96:$P787,14,FALSE))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6" s="156" t="str">
        <f>IF(VLOOKUP($A96,'B2B - Flux 2 - UBL'!$A96:$R788,15,FALSE)=0,"",VLOOKUP($A96,'B2B - Flux 2 - UBL'!$A96:$R788,15,FALSE))</f>
        <v/>
      </c>
      <c r="O96" s="156" t="str">
        <f>IF(VLOOKUP($A96,'B2B - Flux 2 - UBL'!$A96:$R788,16,FALSE)=0,"",VLOOKUP($A96,'B2B - Flux 2 - UBL'!$A96:$R788,16,FALSE))</f>
        <v/>
      </c>
      <c r="P96" s="156" t="str">
        <f>IF(VLOOKUP($A96,'B2B - Flux 2 - UBL'!$A96:$R788,17,FALSE)=0,"",VLOOKUP($A96,'B2B - Flux 2 - UBL'!$A96:$R788,17,FALSE))</f>
        <v>BR-19</v>
      </c>
      <c r="Q96" s="118" t="str">
        <f>IF(VLOOKUP($A96,'B2B - Flux 2 - UBL'!$A96:$R788,18,FALSE)=0,"",VLOOKUP($A96,'B2B - Flux 2 - UBL'!$A96:$R788,18,FALSE))</f>
        <v/>
      </c>
    </row>
    <row r="97" spans="1:17" ht="42.75" x14ac:dyDescent="0.25">
      <c r="A97" s="43" t="s">
        <v>140</v>
      </c>
      <c r="B97" s="22" t="s">
        <v>36</v>
      </c>
      <c r="C97" s="31"/>
      <c r="D97" s="49"/>
      <c r="E97" s="50" t="s">
        <v>141</v>
      </c>
      <c r="F97" s="50"/>
      <c r="G97" s="101" t="s">
        <v>711</v>
      </c>
      <c r="H97" s="47" t="str">
        <f>IF(VLOOKUP($A97,'B2B - Flux 2 - UBL'!$A97:$P788,9,FALSE)=0,"",VLOOKUP($A97,'B2B - Flux 2 - UBL'!$A97:$P788,9,FALSE))</f>
        <v>TEXTE</v>
      </c>
      <c r="I97" s="28">
        <f>IF(VLOOKUP($A97,'B2B - Flux 2 - UBL'!$A97:$P788,10,FALSE)=0,"",VLOOKUP($A97,'B2B - Flux 2 - UBL'!$A97:$P788,10,FALSE))</f>
        <v>255</v>
      </c>
      <c r="J97" s="28" t="str">
        <f>IF(VLOOKUP($A97,'B2B - Flux 2 - UBL'!$A97:$P788,11,FALSE)=0,"",VLOOKUP($A97,'B2B - Flux 2 - UBL'!$A97:$P788,11,FALSE))</f>
        <v/>
      </c>
      <c r="K97" s="55" t="str">
        <f>IF(VLOOKUP($A97,'B2B - Flux 2 - UBL'!$A97:$P788,12,FALSE)=0,"",VLOOKUP($A97,'B2B - Flux 2 - UBL'!$A97:$P788,12,FALSE))</f>
        <v/>
      </c>
      <c r="L97" s="27" t="str">
        <f>IF(VLOOKUP($A97,'B2B - Flux 2 - UBL'!$A97:$P788,13,FALSE)=0,"",VLOOKUP($A97,'B2B - Flux 2 - UBL'!$A97:$P788,13,FALSE))</f>
        <v>Ligne principale d'une adresse.</v>
      </c>
      <c r="M97" s="101" t="str">
        <f>IF(VLOOKUP($A97,'B2B - Flux 2 - UBL'!$A97:$P788,14,FALSE)=0,"",VLOOKUP($A97,'B2B - Flux 2 - UBL'!$A97:$P788,14,FALSE))</f>
        <v>Généralement, le nom et le numéro de la rue ou la boîte postale.</v>
      </c>
      <c r="N97" s="143" t="str">
        <f>IF(VLOOKUP($A97,'B2B - Flux 2 - UBL'!$A97:$R789,15,FALSE)=0,"",VLOOKUP($A97,'B2B - Flux 2 - UBL'!$A97:$R789,15,FALSE))</f>
        <v/>
      </c>
      <c r="O97" s="143" t="str">
        <f>IF(VLOOKUP($A97,'B2B - Flux 2 - UBL'!$A97:$R789,16,FALSE)=0,"",VLOOKUP($A97,'B2B - Flux 2 - UBL'!$A97:$R789,16,FALSE))</f>
        <v/>
      </c>
      <c r="P97" s="22" t="str">
        <f>IF(VLOOKUP($A97,'B2B - Flux 2 - UBL'!$A97:$R789,17,FALSE)=0,"",VLOOKUP($A97,'B2B - Flux 2 - UBL'!$A97:$R789,17,FALSE))</f>
        <v/>
      </c>
      <c r="Q97" s="27" t="str">
        <f>IF(VLOOKUP($A97,'B2B - Flux 2 - UBL'!$A97:$R789,18,FALSE)=0,"",VLOOKUP($A97,'B2B - Flux 2 - UBL'!$A97:$R789,18,FALSE))</f>
        <v/>
      </c>
    </row>
    <row r="98" spans="1:17" ht="42.75" x14ac:dyDescent="0.25">
      <c r="A98" s="43" t="s">
        <v>142</v>
      </c>
      <c r="B98" s="22" t="s">
        <v>36</v>
      </c>
      <c r="C98" s="31"/>
      <c r="D98" s="49"/>
      <c r="E98" s="50" t="s">
        <v>143</v>
      </c>
      <c r="F98" s="50"/>
      <c r="G98" s="101" t="s">
        <v>712</v>
      </c>
      <c r="H98" s="47" t="str">
        <f>IF(VLOOKUP($A98,'B2B - Flux 2 - UBL'!$A98:$P789,9,FALSE)=0,"",VLOOKUP($A98,'B2B - Flux 2 - UBL'!$A98:$P789,9,FALSE))</f>
        <v>TEXTE</v>
      </c>
      <c r="I98" s="28">
        <f>IF(VLOOKUP($A98,'B2B - Flux 2 - UBL'!$A98:$P789,10,FALSE)=0,"",VLOOKUP($A98,'B2B - Flux 2 - UBL'!$A98:$P789,10,FALSE))</f>
        <v>255</v>
      </c>
      <c r="J98" s="28" t="str">
        <f>IF(VLOOKUP($A98,'B2B - Flux 2 - UBL'!$A98:$P789,11,FALSE)=0,"",VLOOKUP($A98,'B2B - Flux 2 - UBL'!$A98:$P789,11,FALSE))</f>
        <v/>
      </c>
      <c r="K98" s="55" t="str">
        <f>IF(VLOOKUP($A98,'B2B - Flux 2 - UBL'!$A98:$P789,12,FALSE)=0,"",VLOOKUP($A98,'B2B - Flux 2 - UBL'!$A98:$P789,12,FALSE))</f>
        <v/>
      </c>
      <c r="L98" s="27" t="str">
        <f>IF(VLOOKUP($A98,'B2B - Flux 2 - UBL'!$A98:$P789,13,FALSE)=0,"",VLOOKUP($A98,'B2B - Flux 2 - UBL'!$A98:$P789,13,FALSE))</f>
        <v>Ligne supplémentaire d'une adresse, qui peut être utilisée pour donner des précisions et compléter la ligne principale.</v>
      </c>
      <c r="M98" s="101" t="str">
        <f>IF(VLOOKUP($A98,'B2B - Flux 2 - UBL'!$A98:$P789,14,FALSE)=0,"",VLOOKUP($A98,'B2B - Flux 2 - UBL'!$A98:$P789,14,FALSE))</f>
        <v/>
      </c>
      <c r="N98" s="143" t="str">
        <f>IF(VLOOKUP($A98,'B2B - Flux 2 - UBL'!$A98:$R790,15,FALSE)=0,"",VLOOKUP($A98,'B2B - Flux 2 - UBL'!$A98:$R790,15,FALSE))</f>
        <v/>
      </c>
      <c r="O98" s="143" t="str">
        <f>IF(VLOOKUP($A98,'B2B - Flux 2 - UBL'!$A98:$R790,16,FALSE)=0,"",VLOOKUP($A98,'B2B - Flux 2 - UBL'!$A98:$R790,16,FALSE))</f>
        <v/>
      </c>
      <c r="P98" s="22" t="str">
        <f>IF(VLOOKUP($A98,'B2B - Flux 2 - UBL'!$A98:$R790,17,FALSE)=0,"",VLOOKUP($A98,'B2B - Flux 2 - UBL'!$A98:$R790,17,FALSE))</f>
        <v/>
      </c>
      <c r="Q98" s="27" t="str">
        <f>IF(VLOOKUP($A98,'B2B - Flux 2 - UBL'!$A98:$R790,18,FALSE)=0,"",VLOOKUP($A98,'B2B - Flux 2 - UBL'!$A98:$R790,18,FALSE))</f>
        <v/>
      </c>
    </row>
    <row r="99" spans="1:17" ht="42.75" x14ac:dyDescent="0.25">
      <c r="A99" s="43" t="s">
        <v>144</v>
      </c>
      <c r="B99" s="22" t="s">
        <v>36</v>
      </c>
      <c r="C99" s="31"/>
      <c r="D99" s="49"/>
      <c r="E99" s="50" t="s">
        <v>145</v>
      </c>
      <c r="F99" s="50"/>
      <c r="G99" s="101" t="s">
        <v>713</v>
      </c>
      <c r="H99" s="47" t="str">
        <f>IF(VLOOKUP($A99,'B2B - Flux 2 - UBL'!$A99:$P790,9,FALSE)=0,"",VLOOKUP($A99,'B2B - Flux 2 - UBL'!$A99:$P790,9,FALSE))</f>
        <v>TEXTE</v>
      </c>
      <c r="I99" s="28">
        <f>IF(VLOOKUP($A99,'B2B - Flux 2 - UBL'!$A99:$P790,10,FALSE)=0,"",VLOOKUP($A99,'B2B - Flux 2 - UBL'!$A99:$P790,10,FALSE))</f>
        <v>255</v>
      </c>
      <c r="J99" s="28" t="str">
        <f>IF(VLOOKUP($A99,'B2B - Flux 2 - UBL'!$A99:$P790,11,FALSE)=0,"",VLOOKUP($A99,'B2B - Flux 2 - UBL'!$A99:$P790,11,FALSE))</f>
        <v/>
      </c>
      <c r="K99" s="55" t="str">
        <f>IF(VLOOKUP($A99,'B2B - Flux 2 - UBL'!$A99:$P790,12,FALSE)=0,"",VLOOKUP($A99,'B2B - Flux 2 - UBL'!$A99:$P790,12,FALSE))</f>
        <v/>
      </c>
      <c r="L99" s="27" t="str">
        <f>IF(VLOOKUP($A99,'B2B - Flux 2 - UBL'!$A99:$P790,13,FALSE)=0,"",VLOOKUP($A99,'B2B - Flux 2 - UBL'!$A99:$P790,13,FALSE))</f>
        <v>Ligne supplémentaire d'une adresse, qui peut être utilisée pour donner des précisions et compléter la ligne principale.</v>
      </c>
      <c r="M99" s="101" t="str">
        <f>IF(VLOOKUP($A99,'B2B - Flux 2 - UBL'!$A99:$P790,14,FALSE)=0,"",VLOOKUP($A99,'B2B - Flux 2 - UBL'!$A99:$P790,14,FALSE))</f>
        <v/>
      </c>
      <c r="N99" s="143" t="str">
        <f>IF(VLOOKUP($A99,'B2B - Flux 2 - UBL'!$A99:$R791,15,FALSE)=0,"",VLOOKUP($A99,'B2B - Flux 2 - UBL'!$A99:$R791,15,FALSE))</f>
        <v/>
      </c>
      <c r="O99" s="143" t="str">
        <f>IF(VLOOKUP($A99,'B2B - Flux 2 - UBL'!$A99:$R791,16,FALSE)=0,"",VLOOKUP($A99,'B2B - Flux 2 - UBL'!$A99:$R791,16,FALSE))</f>
        <v/>
      </c>
      <c r="P99" s="22" t="str">
        <f>IF(VLOOKUP($A99,'B2B - Flux 2 - UBL'!$A99:$R791,17,FALSE)=0,"",VLOOKUP($A99,'B2B - Flux 2 - UBL'!$A99:$R791,17,FALSE))</f>
        <v/>
      </c>
      <c r="Q99" s="27" t="str">
        <f>IF(VLOOKUP($A99,'B2B - Flux 2 - UBL'!$A99:$R791,18,FALSE)=0,"",VLOOKUP($A99,'B2B - Flux 2 - UBL'!$A99:$R791,18,FALSE))</f>
        <v/>
      </c>
    </row>
    <row r="100" spans="1:17" ht="42.75" x14ac:dyDescent="0.25">
      <c r="A100" s="43" t="s">
        <v>146</v>
      </c>
      <c r="B100" s="22" t="s">
        <v>36</v>
      </c>
      <c r="C100" s="31"/>
      <c r="D100" s="49"/>
      <c r="E100" s="50" t="s">
        <v>147</v>
      </c>
      <c r="F100" s="50"/>
      <c r="G100" s="101" t="s">
        <v>714</v>
      </c>
      <c r="H100" s="47" t="str">
        <f>IF(VLOOKUP($A100,'B2B - Flux 2 - UBL'!$A100:$P791,9,FALSE)=0,"",VLOOKUP($A100,'B2B - Flux 2 - UBL'!$A100:$P791,9,FALSE))</f>
        <v>TEXTE</v>
      </c>
      <c r="I100" s="28">
        <f>IF(VLOOKUP($A100,'B2B - Flux 2 - UBL'!$A100:$P791,10,FALSE)=0,"",VLOOKUP($A100,'B2B - Flux 2 - UBL'!$A100:$P791,10,FALSE))</f>
        <v>255</v>
      </c>
      <c r="J100" s="28" t="str">
        <f>IF(VLOOKUP($A100,'B2B - Flux 2 - UBL'!$A100:$P791,11,FALSE)=0,"",VLOOKUP($A100,'B2B - Flux 2 - UBL'!$A100:$P791,11,FALSE))</f>
        <v/>
      </c>
      <c r="K100" s="55" t="str">
        <f>IF(VLOOKUP($A100,'B2B - Flux 2 - UBL'!$A100:$P791,12,FALSE)=0,"",VLOOKUP($A100,'B2B - Flux 2 - UBL'!$A100:$P791,12,FALSE))</f>
        <v/>
      </c>
      <c r="L100" s="27" t="str">
        <f>IF(VLOOKUP($A100,'B2B - Flux 2 - UBL'!$A100:$P791,13,FALSE)=0,"",VLOOKUP($A100,'B2B - Flux 2 - UBL'!$A100:$P791,13,FALSE))</f>
        <v>Nom usuel de la commune, ville ou village, dans laquelle se trouve l'adresse du Représentant fiscal.</v>
      </c>
      <c r="M100" s="101" t="str">
        <f>IF(VLOOKUP($A100,'B2B - Flux 2 - UBL'!$A100:$P791,14,FALSE)=0,"",VLOOKUP($A100,'B2B - Flux 2 - UBL'!$A100:$P791,14,FALSE))</f>
        <v/>
      </c>
      <c r="N100" s="143" t="str">
        <f>IF(VLOOKUP($A100,'B2B - Flux 2 - UBL'!$A100:$R792,15,FALSE)=0,"",VLOOKUP($A100,'B2B - Flux 2 - UBL'!$A100:$R792,15,FALSE))</f>
        <v/>
      </c>
      <c r="O100" s="143" t="str">
        <f>IF(VLOOKUP($A100,'B2B - Flux 2 - UBL'!$A100:$R792,16,FALSE)=0,"",VLOOKUP($A100,'B2B - Flux 2 - UBL'!$A100:$R792,16,FALSE))</f>
        <v/>
      </c>
      <c r="P100" s="22" t="str">
        <f>IF(VLOOKUP($A100,'B2B - Flux 2 - UBL'!$A100:$R792,17,FALSE)=0,"",VLOOKUP($A100,'B2B - Flux 2 - UBL'!$A100:$R792,17,FALSE))</f>
        <v/>
      </c>
      <c r="Q100" s="27" t="str">
        <f>IF(VLOOKUP($A100,'B2B - Flux 2 - UBL'!$A100:$R792,18,FALSE)=0,"",VLOOKUP($A100,'B2B - Flux 2 - UBL'!$A100:$R792,18,FALSE))</f>
        <v/>
      </c>
    </row>
    <row r="101" spans="1:17" ht="42.75" x14ac:dyDescent="0.25">
      <c r="A101" s="43" t="s">
        <v>148</v>
      </c>
      <c r="B101" s="22" t="s">
        <v>36</v>
      </c>
      <c r="C101" s="31"/>
      <c r="D101" s="49"/>
      <c r="E101" s="50" t="s">
        <v>149</v>
      </c>
      <c r="F101" s="50"/>
      <c r="G101" s="101" t="s">
        <v>715</v>
      </c>
      <c r="H101" s="47" t="str">
        <f>IF(VLOOKUP($A101,'B2B - Flux 2 - UBL'!$A101:$P792,9,FALSE)=0,"",VLOOKUP($A101,'B2B - Flux 2 - UBL'!$A101:$P792,9,FALSE))</f>
        <v>TEXTE</v>
      </c>
      <c r="I101" s="28">
        <f>IF(VLOOKUP($A101,'B2B - Flux 2 - UBL'!$A101:$P792,10,FALSE)=0,"",VLOOKUP($A101,'B2B - Flux 2 - UBL'!$A101:$P792,10,FALSE))</f>
        <v>10</v>
      </c>
      <c r="J101" s="28" t="str">
        <f>IF(VLOOKUP($A101,'B2B - Flux 2 - UBL'!$A101:$P792,11,FALSE)=0,"",VLOOKUP($A101,'B2B - Flux 2 - UBL'!$A101:$P792,11,FALSE))</f>
        <v/>
      </c>
      <c r="K101" s="55" t="str">
        <f>IF(VLOOKUP($A101,'B2B - Flux 2 - UBL'!$A101:$P792,12,FALSE)=0,"",VLOOKUP($A101,'B2B - Flux 2 - UBL'!$A101:$P792,12,FALSE))</f>
        <v/>
      </c>
      <c r="L101" s="27" t="str">
        <f>IF(VLOOKUP($A101,'B2B - Flux 2 - UBL'!$A101:$P792,13,FALSE)=0,"",VLOOKUP($A101,'B2B - Flux 2 - UBL'!$A101:$P792,13,FALSE))</f>
        <v>Identifiant d'un groupe adressable de propriétés, conforme au service postal concerné.</v>
      </c>
      <c r="M101" s="101" t="str">
        <f>IF(VLOOKUP($A101,'B2B - Flux 2 - UBL'!$A101:$P792,14,FALSE)=0,"",VLOOKUP($A101,'B2B - Flux 2 - UBL'!$A101:$P792,14,FALSE))</f>
        <v>Exemple : code postal ou numéro postal d'acheminement.</v>
      </c>
      <c r="N101" s="143" t="str">
        <f>IF(VLOOKUP($A101,'B2B - Flux 2 - UBL'!$A101:$R793,15,FALSE)=0,"",VLOOKUP($A101,'B2B - Flux 2 - UBL'!$A101:$R793,15,FALSE))</f>
        <v/>
      </c>
      <c r="O101" s="143" t="str">
        <f>IF(VLOOKUP($A101,'B2B - Flux 2 - UBL'!$A101:$R793,16,FALSE)=0,"",VLOOKUP($A101,'B2B - Flux 2 - UBL'!$A101:$R793,16,FALSE))</f>
        <v/>
      </c>
      <c r="P101" s="22" t="str">
        <f>IF(VLOOKUP($A101,'B2B - Flux 2 - UBL'!$A101:$R793,17,FALSE)=0,"",VLOOKUP($A101,'B2B - Flux 2 - UBL'!$A101:$R793,17,FALSE))</f>
        <v/>
      </c>
      <c r="Q101" s="27" t="str">
        <f>IF(VLOOKUP($A101,'B2B - Flux 2 - UBL'!$A101:$R793,18,FALSE)=0,"",VLOOKUP($A101,'B2B - Flux 2 - UBL'!$A101:$R793,18,FALSE))</f>
        <v/>
      </c>
    </row>
    <row r="102" spans="1:17" ht="42.75" x14ac:dyDescent="0.25">
      <c r="A102" s="43" t="s">
        <v>150</v>
      </c>
      <c r="B102" s="22" t="s">
        <v>36</v>
      </c>
      <c r="C102" s="31"/>
      <c r="D102" s="49"/>
      <c r="E102" s="50" t="s">
        <v>151</v>
      </c>
      <c r="F102" s="50"/>
      <c r="G102" s="101" t="s">
        <v>716</v>
      </c>
      <c r="H102" s="47" t="str">
        <f>IF(VLOOKUP($A102,'B2B - Flux 2 - UBL'!$A102:$P793,9,FALSE)=0,"",VLOOKUP($A102,'B2B - Flux 2 - UBL'!$A102:$P793,9,FALSE))</f>
        <v>TEXTE</v>
      </c>
      <c r="I102" s="47">
        <f>IF(VLOOKUP($A102,'B2B - Flux 2 - UBL'!$A102:$P793,10,FALSE)=0,"",VLOOKUP($A102,'B2B - Flux 2 - UBL'!$A102:$P793,10,FALSE))</f>
        <v>255</v>
      </c>
      <c r="J102" s="28" t="str">
        <f>IF(VLOOKUP($A102,'B2B - Flux 2 - UBL'!$A102:$P793,11,FALSE)=0,"",VLOOKUP($A102,'B2B - Flux 2 - UBL'!$A102:$P793,11,FALSE))</f>
        <v/>
      </c>
      <c r="K102" s="55" t="str">
        <f>IF(VLOOKUP($A102,'B2B - Flux 2 - UBL'!$A102:$P793,12,FALSE)=0,"",VLOOKUP($A102,'B2B - Flux 2 - UBL'!$A102:$P793,12,FALSE))</f>
        <v/>
      </c>
      <c r="L102" s="27" t="str">
        <f>IF(VLOOKUP($A102,'B2B - Flux 2 - UBL'!$A102:$P793,13,FALSE)=0,"",VLOOKUP($A102,'B2B - Flux 2 - UBL'!$A102:$P793,13,FALSE))</f>
        <v>Subdivision d'un pays.</v>
      </c>
      <c r="M102" s="101" t="str">
        <f>IF(VLOOKUP($A102,'B2B - Flux 2 - UBL'!$A102:$P793,14,FALSE)=0,"",VLOOKUP($A102,'B2B - Flux 2 - UBL'!$A102:$P793,14,FALSE))</f>
        <v>Exemple : région, comté, état, province, etc.</v>
      </c>
      <c r="N102" s="143" t="str">
        <f>IF(VLOOKUP($A102,'B2B - Flux 2 - UBL'!$A102:$R794,15,FALSE)=0,"",VLOOKUP($A102,'B2B - Flux 2 - UBL'!$A102:$R794,15,FALSE))</f>
        <v/>
      </c>
      <c r="O102" s="143" t="str">
        <f>IF(VLOOKUP($A102,'B2B - Flux 2 - UBL'!$A102:$R794,16,FALSE)=0,"",VLOOKUP($A102,'B2B - Flux 2 - UBL'!$A102:$R794,16,FALSE))</f>
        <v/>
      </c>
      <c r="P102" s="22" t="str">
        <f>IF(VLOOKUP($A102,'B2B - Flux 2 - UBL'!$A102:$R794,17,FALSE)=0,"",VLOOKUP($A102,'B2B - Flux 2 - UBL'!$A102:$R794,17,FALSE))</f>
        <v/>
      </c>
      <c r="Q102" s="27" t="str">
        <f>IF(VLOOKUP($A102,'B2B - Flux 2 - UBL'!$A102:$R794,18,FALSE)=0,"",VLOOKUP($A102,'B2B - Flux 2 - UBL'!$A102:$R794,18,FALSE))</f>
        <v/>
      </c>
    </row>
    <row r="103" spans="1:17" ht="71.25" x14ac:dyDescent="0.25">
      <c r="A103" s="43" t="s">
        <v>152</v>
      </c>
      <c r="B103" s="22" t="s">
        <v>19</v>
      </c>
      <c r="C103" s="31"/>
      <c r="D103" s="49"/>
      <c r="E103" s="50" t="s">
        <v>153</v>
      </c>
      <c r="F103" s="50"/>
      <c r="G103" s="101" t="s">
        <v>717</v>
      </c>
      <c r="H103" s="47" t="str">
        <f>IF(VLOOKUP($A103,'B2B - Flux 2 - UBL'!$A103:$P794,9,FALSE)=0,"",VLOOKUP($A103,'B2B - Flux 2 - UBL'!$A103:$P794,9,FALSE))</f>
        <v>CODE</v>
      </c>
      <c r="I103" s="28">
        <f>IF(VLOOKUP($A103,'B2B - Flux 2 - UBL'!$A103:$P794,10,FALSE)=0,"",VLOOKUP($A103,'B2B - Flux 2 - UBL'!$A103:$P794,10,FALSE))</f>
        <v>2</v>
      </c>
      <c r="J103" s="28" t="str">
        <f>IF(VLOOKUP($A103,'B2B - Flux 2 - UBL'!$A103:$P794,11,FALSE)=0,"",VLOOKUP($A103,'B2B - Flux 2 - UBL'!$A103:$P794,11,FALSE))</f>
        <v>ISO 3166</v>
      </c>
      <c r="K103" s="55" t="str">
        <f>IF(VLOOKUP($A103,'B2B - Flux 2 - UBL'!$A103:$P794,12,FALSE)=0,"",VLOOKUP($A103,'B2B - Flux 2 - UBL'!$A103:$P794,12,FALSE))</f>
        <v/>
      </c>
      <c r="L103" s="27" t="str">
        <f>IF(VLOOKUP($A103,'B2B - Flux 2 - UBL'!$A103:$P794,13,FALSE)=0,"",VLOOKUP($A103,'B2B - Flux 2 - UBL'!$A103:$P794,13,FALSE))</f>
        <v>Code d'identification du pays.</v>
      </c>
      <c r="M103" s="101" t="str">
        <f>IF(VLOOKUP($A103,'B2B - Flux 2 - UBL'!$A103:$P794,14,FALSE)=0,"",VLOOKUP($A103,'B2B - Flux 2 - UBL'!$A103:$P794,14,FALSE))</f>
        <v>Les listes de pays valides sont enregistrées auprès de l'Agence de maintenance de la norme ISO 3166-1 « Codes pour la représentation des noms de pays et de leurs subdivisions ». Il est recommandé d'utiliser la représentation alpha-2.</v>
      </c>
      <c r="N103" s="143" t="str">
        <f>IF(VLOOKUP($A103,'B2B - Flux 2 - UBL'!$A103:$R795,15,FALSE)=0,"",VLOOKUP($A103,'B2B - Flux 2 - UBL'!$A103:$R795,15,FALSE))</f>
        <v>G2.01
G2.03
G1.49</v>
      </c>
      <c r="O103" s="143" t="str">
        <f>IF(VLOOKUP($A103,'B2B - Flux 2 - UBL'!$A103:$R795,16,FALSE)=0,"",VLOOKUP($A103,'B2B - Flux 2 - UBL'!$A103:$R795,16,FALSE))</f>
        <v/>
      </c>
      <c r="P103" s="22" t="str">
        <f>IF(VLOOKUP($A103,'B2B - Flux 2 - UBL'!$A103:$R795,17,FALSE)=0,"",VLOOKUP($A103,'B2B - Flux 2 - UBL'!$A103:$R795,17,FALSE))</f>
        <v>BR-20</v>
      </c>
      <c r="Q103" s="27" t="str">
        <f>IF(VLOOKUP($A103,'B2B - Flux 2 - UBL'!$A103:$R795,18,FALSE)=0,"",VLOOKUP($A103,'B2B - Flux 2 - UBL'!$A103:$R795,18,FALSE))</f>
        <v/>
      </c>
    </row>
    <row r="104" spans="1:17" ht="42.75" x14ac:dyDescent="0.25">
      <c r="A104" s="23" t="s">
        <v>154</v>
      </c>
      <c r="B104" s="22" t="s">
        <v>36</v>
      </c>
      <c r="C104" s="40" t="s">
        <v>155</v>
      </c>
      <c r="D104" s="56"/>
      <c r="E104" s="56"/>
      <c r="F104" s="56"/>
      <c r="G104" s="101" t="s">
        <v>718</v>
      </c>
      <c r="H104" s="118" t="str">
        <f>IF(VLOOKUP($A104,'B2B - Flux 2 - UBL'!$A104:$P795,9,FALSE)=0,"",VLOOKUP($A104,'B2B - Flux 2 - UBL'!$A104:$P795,9,FALSE))</f>
        <v/>
      </c>
      <c r="I104" s="118" t="str">
        <f>IF(VLOOKUP($A104,'B2B - Flux 2 - UBL'!$A104:$P795,10,FALSE)=0,"",VLOOKUP($A104,'B2B - Flux 2 - UBL'!$A104:$P795,10,FALSE))</f>
        <v/>
      </c>
      <c r="J104" s="173" t="str">
        <f>IF(VLOOKUP($A104,'B2B - Flux 2 - UBL'!$A104:$P795,11,FALSE)=0,"",VLOOKUP($A104,'B2B - Flux 2 - UBL'!$A104:$P795,11,FALSE))</f>
        <v/>
      </c>
      <c r="K104" s="118" t="str">
        <f>IF(VLOOKUP($A104,'B2B - Flux 2 - UBL'!$A104:$P795,12,FALSE)=0,"",VLOOKUP($A104,'B2B - Flux 2 - UBL'!$A104:$P795,12,FALSE))</f>
        <v/>
      </c>
      <c r="L104" s="132" t="str">
        <f>IF(VLOOKUP($A104,'B2B - Flux 2 - UBL'!$A104:$P795,13,FALSE)=0,"",VLOOKUP($A104,'B2B - Flux 2 - UBL'!$A104:$P795,13,FALSE))</f>
        <v>Groupe de termes métiers fournissant des informations sur le lieu et la date auxquels les biens et services facturés sont livrés.</v>
      </c>
      <c r="M104" s="154" t="str">
        <f>IF(VLOOKUP($A104,'B2B - Flux 2 - UBL'!$A104:$P795,14,FALSE)=0,"",VLOOKUP($A104,'B2B - Flux 2 - UBL'!$A104:$P795,14,FALSE))</f>
        <v/>
      </c>
      <c r="N104" s="156" t="str">
        <f>IF(VLOOKUP($A104,'B2B - Flux 2 - UBL'!$A104:$R796,15,FALSE)=0,"",VLOOKUP($A104,'B2B - Flux 2 - UBL'!$A104:$R796,15,FALSE))</f>
        <v/>
      </c>
      <c r="O104" s="156" t="str">
        <f>IF(VLOOKUP($A104,'B2B - Flux 2 - UBL'!$A104:$R796,16,FALSE)=0,"",VLOOKUP($A104,'B2B - Flux 2 - UBL'!$A104:$R796,16,FALSE))</f>
        <v/>
      </c>
      <c r="P104" s="156" t="str">
        <f>IF(VLOOKUP($A104,'B2B - Flux 2 - UBL'!$A104:$R796,17,FALSE)=0,"",VLOOKUP($A104,'B2B - Flux 2 - UBL'!$A104:$R796,17,FALSE))</f>
        <v/>
      </c>
      <c r="Q104" s="118" t="str">
        <f>IF(VLOOKUP($A104,'B2B - Flux 2 - UBL'!$A104:$R796,18,FALSE)=0,"",VLOOKUP($A104,'B2B - Flux 2 - UBL'!$A104:$R796,18,FALSE))</f>
        <v/>
      </c>
    </row>
    <row r="105" spans="1:17" ht="28.5" x14ac:dyDescent="0.25">
      <c r="A105" s="35" t="s">
        <v>328</v>
      </c>
      <c r="B105" s="22" t="s">
        <v>36</v>
      </c>
      <c r="C105" s="82"/>
      <c r="D105" s="32" t="s">
        <v>329</v>
      </c>
      <c r="E105" s="37"/>
      <c r="F105" s="33"/>
      <c r="G105" s="101" t="s">
        <v>719</v>
      </c>
      <c r="H105" s="47" t="str">
        <f>IF(VLOOKUP($A105,'B2B - Flux 2 - UBL'!$A105:$P796,9,FALSE)=0,"",VLOOKUP($A105,'B2B - Flux 2 - UBL'!$A105:$P796,9,FALSE))</f>
        <v>TEXTE</v>
      </c>
      <c r="I105" s="47">
        <f>IF(VLOOKUP($A105,'B2B - Flux 2 - UBL'!$A105:$P796,10,FALSE)=0,"",VLOOKUP($A105,'B2B - Flux 2 - UBL'!$A105:$P796,10,FALSE))</f>
        <v>100</v>
      </c>
      <c r="J105" s="28" t="str">
        <f>IF(VLOOKUP($A105,'B2B - Flux 2 - UBL'!$A105:$P796,11,FALSE)=0,"",VLOOKUP($A105,'B2B - Flux 2 - UBL'!$A105:$P796,11,FALSE))</f>
        <v/>
      </c>
      <c r="K105" s="55" t="str">
        <f>IF(VLOOKUP($A105,'B2B - Flux 2 - UBL'!$A105:$P796,12,FALSE)=0,"",VLOOKUP($A105,'B2B - Flux 2 - UBL'!$A105:$P796,12,FALSE))</f>
        <v/>
      </c>
      <c r="L105" s="27" t="str">
        <f>IF(VLOOKUP($A105,'B2B - Flux 2 - UBL'!$A105:$P796,13,FALSE)=0,"",VLOOKUP($A105,'B2B - Flux 2 - UBL'!$A105:$P796,13,FALSE))</f>
        <v>Nom de la partie à laquelle les biens et services sont livrés.</v>
      </c>
      <c r="M105" s="101" t="str">
        <f>IF(VLOOKUP($A105,'B2B - Flux 2 - UBL'!$A105:$P796,14,FALSE)=0,"",VLOOKUP($A105,'B2B - Flux 2 - UBL'!$A105:$P796,14,FALSE))</f>
        <v>Doit être utilisé si l’Intervenant à livrer est différent de l'Acheteur.</v>
      </c>
      <c r="N105" s="143" t="str">
        <f>IF(VLOOKUP($A105,'B2B - Flux 2 - UBL'!$A105:$R797,15,FALSE)=0,"",VLOOKUP($A105,'B2B - Flux 2 - UBL'!$A105:$R797,15,FALSE))</f>
        <v>G6.07</v>
      </c>
      <c r="O105" s="143" t="str">
        <f>IF(VLOOKUP($A105,'B2B - Flux 2 - UBL'!$A105:$R797,16,FALSE)=0,"",VLOOKUP($A105,'B2B - Flux 2 - UBL'!$A105:$R797,16,FALSE))</f>
        <v/>
      </c>
      <c r="P105" s="22" t="str">
        <f>IF(VLOOKUP($A105,'B2B - Flux 2 - UBL'!$A105:$R797,17,FALSE)=0,"",VLOOKUP($A105,'B2B - Flux 2 - UBL'!$A105:$R797,17,FALSE))</f>
        <v/>
      </c>
      <c r="Q105" s="27" t="str">
        <f>IF(VLOOKUP($A105,'B2B - Flux 2 - UBL'!$A105:$R797,18,FALSE)=0,"",VLOOKUP($A105,'B2B - Flux 2 - UBL'!$A105:$R797,18,FALSE))</f>
        <v/>
      </c>
    </row>
    <row r="106" spans="1:17" ht="42.75" x14ac:dyDescent="0.25">
      <c r="A106" s="35" t="s">
        <v>327</v>
      </c>
      <c r="B106" s="22" t="s">
        <v>36</v>
      </c>
      <c r="C106" s="57"/>
      <c r="D106" s="32" t="s">
        <v>330</v>
      </c>
      <c r="E106" s="37"/>
      <c r="F106" s="33"/>
      <c r="G106" s="101" t="s">
        <v>1223</v>
      </c>
      <c r="H106" s="47" t="str">
        <f>IF(VLOOKUP($A106,'B2B - Flux 2 - UBL'!$A106:$P797,9,FALSE)=0,"",VLOOKUP($A106,'B2B - Flux 2 - UBL'!$A106:$P797,9,FALSE))</f>
        <v>IDENTIFIANT</v>
      </c>
      <c r="I106" s="47">
        <f>IF(VLOOKUP($A106,'B2B - Flux 2 - UBL'!$A106:$P797,10,FALSE)=0,"",VLOOKUP($A106,'B2B - Flux 2 - UBL'!$A106:$P797,10,FALSE))</f>
        <v>20</v>
      </c>
      <c r="J106" s="28" t="str">
        <f>IF(VLOOKUP($A106,'B2B - Flux 2 - UBL'!$A106:$P797,11,FALSE)=0,"",VLOOKUP($A106,'B2B - Flux 2 - UBL'!$A106:$P797,11,FALSE))</f>
        <v/>
      </c>
      <c r="K106" s="55" t="str">
        <f>IF(VLOOKUP($A106,'B2B - Flux 2 - UBL'!$A106:$P797,12,FALSE)=0,"",VLOOKUP($A106,'B2B - Flux 2 - UBL'!$A106:$P797,12,FALSE))</f>
        <v/>
      </c>
      <c r="L106" s="27" t="str">
        <f>IF(VLOOKUP($A106,'B2B - Flux 2 - UBL'!$A106:$P797,13,FALSE)=0,"",VLOOKUP($A106,'B2B - Flux 2 - UBL'!$A106:$P797,13,FALSE))</f>
        <v>Identifiant de l'établissement où les biens et services sont livrés.</v>
      </c>
      <c r="M106" s="101" t="str">
        <f>IF(VLOOKUP($A106,'B2B - Flux 2 - UBL'!$A106:$P797,14,FALSE)=0,"",VLOOKUP($A106,'B2B - Flux 2 - UBL'!$A106:$P797,14,FALSE))</f>
        <v>Si aucun schéma d'identification n'est précisé, il devrait être connu de l'Acheteur et du Vendeur, par exemple un identifiant précédemment échangé, attribué par l'acheteur ou le vendeur.</v>
      </c>
      <c r="N106" s="143" t="str">
        <f>IF(VLOOKUP($A106,'B2B - Flux 2 - UBL'!$A106:$R798,15,FALSE)=0,"",VLOOKUP($A106,'B2B - Flux 2 - UBL'!$A106:$R798,15,FALSE))</f>
        <v>P1.04</v>
      </c>
      <c r="O106" s="143" t="str">
        <f>IF(VLOOKUP($A106,'B2B - Flux 2 - UBL'!$A106:$R798,16,FALSE)=0,"",VLOOKUP($A106,'B2B - Flux 2 - UBL'!$A106:$R798,16,FALSE))</f>
        <v/>
      </c>
      <c r="P106" s="22" t="str">
        <f>IF(VLOOKUP($A106,'B2B - Flux 2 - UBL'!$A106:$R798,17,FALSE)=0,"",VLOOKUP($A106,'B2B - Flux 2 - UBL'!$A106:$R798,17,FALSE))</f>
        <v/>
      </c>
      <c r="Q106" s="27" t="str">
        <f>IF(VLOOKUP($A106,'B2B - Flux 2 - UBL'!$A106:$R798,18,FALSE)=0,"",VLOOKUP($A106,'B2B - Flux 2 - UBL'!$A106:$R798,18,FALSE))</f>
        <v/>
      </c>
    </row>
    <row r="107" spans="1:17" ht="42.75" x14ac:dyDescent="0.25">
      <c r="A107" s="35" t="s">
        <v>1208</v>
      </c>
      <c r="B107" s="22" t="s">
        <v>36</v>
      </c>
      <c r="C107" s="57"/>
      <c r="D107" s="32" t="s">
        <v>422</v>
      </c>
      <c r="E107" s="37"/>
      <c r="F107" s="33"/>
      <c r="G107" s="101" t="s">
        <v>1224</v>
      </c>
      <c r="H107" s="47" t="str">
        <f>IF(VLOOKUP($A107,'B2B - Flux 2 - UBL'!$A107:$P798,9,FALSE)=0,"",VLOOKUP($A107,'B2B - Flux 2 - UBL'!$A107:$P798,9,FALSE))</f>
        <v>IDENTIFIANT</v>
      </c>
      <c r="I107" s="47" t="str">
        <f>IF(VLOOKUP($A107,'B2B - Flux 2 - UBL'!$A107:$P798,10,FALSE)=0,"",VLOOKUP($A107,'B2B - Flux 2 - UBL'!$A107:$P798,10,FALSE))</f>
        <v/>
      </c>
      <c r="J107" s="28" t="str">
        <f>IF(VLOOKUP($A107,'B2B - Flux 2 - UBL'!$A107:$P798,11,FALSE)=0,"",VLOOKUP($A107,'B2B - Flux 2 - UBL'!$A107:$P798,11,FALSE))</f>
        <v/>
      </c>
      <c r="K107" s="55" t="str">
        <f>IF(VLOOKUP($A107,'B2B - Flux 2 - UBL'!$A107:$P798,12,FALSE)=0,"",VLOOKUP($A107,'B2B - Flux 2 - UBL'!$A107:$P798,12,FALSE))</f>
        <v/>
      </c>
      <c r="L107" s="27" t="str">
        <f>IF(VLOOKUP($A107,'B2B - Flux 2 - UBL'!$A107:$P798,13,FALSE)=0,"",VLOOKUP($A107,'B2B - Flux 2 - UBL'!$A107:$P798,13,FALSE))</f>
        <v>Identifiant du schéma de l'identifiant de l'établissement de livraison</v>
      </c>
      <c r="M107" s="101" t="str">
        <f>IF(VLOOKUP($A107,'B2B - Flux 2 - UBL'!$A107:$P798,14,FALSE)=0,"",VLOOKUP($A107,'B2B - Flux 2 - UBL'!$A107:$P798,14,FALSE))</f>
        <v>S'il est utilisé, l'identifiant du schéma doit être choisi parmi les entrées  de liste publiée par l'agence de maintenance ISO 6523.</v>
      </c>
      <c r="N107" s="143" t="str">
        <f>IF(VLOOKUP($A107,'B2B - Flux 2 - UBL'!$A107:$R799,15,FALSE)=0,"",VLOOKUP($A107,'B2B - Flux 2 - UBL'!$A107:$R799,15,FALSE))</f>
        <v/>
      </c>
      <c r="O107" s="143" t="str">
        <f>IF(VLOOKUP($A107,'B2B - Flux 2 - UBL'!$A107:$R799,16,FALSE)=0,"",VLOOKUP($A107,'B2B - Flux 2 - UBL'!$A107:$R799,16,FALSE))</f>
        <v/>
      </c>
      <c r="P107" s="22" t="str">
        <f>IF(VLOOKUP($A107,'B2B - Flux 2 - UBL'!$A107:$R799,17,FALSE)=0,"",VLOOKUP($A107,'B2B - Flux 2 - UBL'!$A107:$R799,17,FALSE))</f>
        <v/>
      </c>
      <c r="Q107" s="27" t="str">
        <f>IF(VLOOKUP($A107,'B2B - Flux 2 - UBL'!$A107:$R799,18,FALSE)=0,"",VLOOKUP($A107,'B2B - Flux 2 - UBL'!$A107:$R799,18,FALSE))</f>
        <v/>
      </c>
    </row>
    <row r="108" spans="1:17" ht="42.75" x14ac:dyDescent="0.25">
      <c r="A108" s="35" t="s">
        <v>156</v>
      </c>
      <c r="B108" s="22" t="s">
        <v>36</v>
      </c>
      <c r="C108" s="31"/>
      <c r="D108" s="32" t="s">
        <v>157</v>
      </c>
      <c r="E108" s="61"/>
      <c r="F108" s="33"/>
      <c r="G108" s="101" t="s">
        <v>720</v>
      </c>
      <c r="H108" s="47" t="str">
        <f>IF(VLOOKUP($A108,'B2B - Flux 2 - UBL'!$A108:$P799,9,FALSE)=0,"",VLOOKUP($A108,'B2B - Flux 2 - UBL'!$A108:$P799,9,FALSE))</f>
        <v>DATE</v>
      </c>
      <c r="I108" s="47" t="str">
        <f>IF(VLOOKUP($A108,'B2B - Flux 2 - UBL'!$A108:$P799,10,FALSE)=0,"",VLOOKUP($A108,'B2B - Flux 2 - UBL'!$A108:$P799,10,FALSE))</f>
        <v>ISO</v>
      </c>
      <c r="J108" s="28" t="str">
        <f ca="1">IF(RIGHT(CELL("nomfichier",A102),LEN(CELL("nomfichier",A102))-FIND("]",CELL("nomfichier",A102)))="B2B - Flux 1&amp;2 - UBL","AAAA-MM-JJ","AAAAMMJJ")</f>
        <v>AAAAMMJJ</v>
      </c>
      <c r="K108" s="55" t="str">
        <f>IF(VLOOKUP($A108,'B2B - Flux 2 - UBL'!$A108:$P799,12,FALSE)=0,"",VLOOKUP($A108,'B2B - Flux 2 - UBL'!$A108:$P799,12,FALSE))</f>
        <v/>
      </c>
      <c r="L108" s="27" t="str">
        <f>IF(VLOOKUP($A108,'B2B - Flux 2 - UBL'!$A108:$P799,13,FALSE)=0,"",VLOOKUP($A108,'B2B - Flux 2 - UBL'!$A108:$P799,13,FALSE))</f>
        <v>Date à laquelle la livraison est effectuée.</v>
      </c>
      <c r="M108" s="101" t="str">
        <f>IF(VLOOKUP($A108,'B2B - Flux 2 - UBL'!$A108:$P799,14,FALSE)=0,"",VLOOKUP($A108,'B2B - Flux 2 - UBL'!$A108:$P799,14,FALSE))</f>
        <v/>
      </c>
      <c r="N108" s="143" t="str">
        <f>IF(VLOOKUP($A108,'B2B - Flux 2 - UBL'!$A108:$R800,15,FALSE)=0,"",VLOOKUP($A108,'B2B - Flux 2 - UBL'!$A108:$R800,15,FALSE))</f>
        <v>G1.09
G1.36
G1.39</v>
      </c>
      <c r="O108" s="143" t="str">
        <f>IF(VLOOKUP($A108,'B2B - Flux 2 - UBL'!$A108:$R800,16,FALSE)=0,"",VLOOKUP($A108,'B2B - Flux 2 - UBL'!$A108:$R800,16,FALSE))</f>
        <v/>
      </c>
      <c r="P108" s="22" t="str">
        <f>IF(VLOOKUP($A108,'B2B - Flux 2 - UBL'!$A108:$R800,17,FALSE)=0,"",VLOOKUP($A108,'B2B - Flux 2 - UBL'!$A108:$R800,17,FALSE))</f>
        <v/>
      </c>
      <c r="Q108" s="27" t="str">
        <f>IF(VLOOKUP($A108,'B2B - Flux 2 - UBL'!$A108:$R800,18,FALSE)=0,"",VLOOKUP($A108,'B2B - Flux 2 - UBL'!$A108:$R800,18,FALSE))</f>
        <v/>
      </c>
    </row>
    <row r="109" spans="1:17" ht="28.5" x14ac:dyDescent="0.25">
      <c r="A109" s="23" t="s">
        <v>158</v>
      </c>
      <c r="B109" s="22" t="s">
        <v>36</v>
      </c>
      <c r="C109" s="30" t="s">
        <v>159</v>
      </c>
      <c r="D109" s="56"/>
      <c r="E109" s="56"/>
      <c r="F109" s="56"/>
      <c r="G109" s="101" t="s">
        <v>721</v>
      </c>
      <c r="H109" s="118" t="str">
        <f>IF(VLOOKUP($A109,'B2B - Flux 2 - UBL'!$A109:$P800,9,FALSE)=0,"",VLOOKUP($A109,'B2B - Flux 2 - UBL'!$A109:$P800,9,FALSE))</f>
        <v/>
      </c>
      <c r="I109" s="118" t="str">
        <f>IF(VLOOKUP($A109,'B2B - Flux 2 - UBL'!$A109:$P800,10,FALSE)=0,"",VLOOKUP($A109,'B2B - Flux 2 - UBL'!$A109:$P800,10,FALSE))</f>
        <v/>
      </c>
      <c r="J109" s="173" t="str">
        <f>IF(VLOOKUP($A109,'B2B - Flux 2 - UBL'!$A109:$P800,11,FALSE)=0,"",VLOOKUP($A109,'B2B - Flux 2 - UBL'!$A109:$P800,11,FALSE))</f>
        <v/>
      </c>
      <c r="K109" s="118" t="str">
        <f>IF(VLOOKUP($A109,'B2B - Flux 2 - UBL'!$A109:$P800,12,FALSE)=0,"",VLOOKUP($A109,'B2B - Flux 2 - UBL'!$A109:$P800,12,FALSE))</f>
        <v/>
      </c>
      <c r="L109" s="132" t="str">
        <f>IF(VLOOKUP($A109,'B2B - Flux 2 - UBL'!$A109:$P800,13,FALSE)=0,"",VLOOKUP($A109,'B2B - Flux 2 - UBL'!$A109:$P800,13,FALSE))</f>
        <v>Groupe de termes métiers fournissant des informations sur la période de facturation.</v>
      </c>
      <c r="M109" s="154" t="str">
        <f>IF(VLOOKUP($A109,'B2B - Flux 2 - UBL'!$A109:$P800,14,FALSE)=0,"",VLOOKUP($A109,'B2B - Flux 2 - UBL'!$A109:$P800,14,FALSE))</f>
        <v>Utilisée pour indiquer le moment où la période couverte par la Facture commence et le moment où elle se termine.</v>
      </c>
      <c r="N109" s="156" t="str">
        <f>IF(VLOOKUP($A109,'B2B - Flux 2 - UBL'!$A109:$R801,15,FALSE)=0,"",VLOOKUP($A109,'B2B - Flux 2 - UBL'!$A109:$R801,15,FALSE))</f>
        <v>G1.39
G6.08</v>
      </c>
      <c r="O109" s="156" t="str">
        <f>IF(VLOOKUP($A109,'B2B - Flux 2 - UBL'!$A109:$R801,16,FALSE)=0,"",VLOOKUP($A109,'B2B - Flux 2 - UBL'!$A109:$R801,16,FALSE))</f>
        <v/>
      </c>
      <c r="P109" s="156" t="str">
        <f>IF(VLOOKUP($A109,'B2B - Flux 2 - UBL'!$A109:$R801,17,FALSE)=0,"",VLOOKUP($A109,'B2B - Flux 2 - UBL'!$A109:$R801,17,FALSE))</f>
        <v/>
      </c>
      <c r="Q109" s="118" t="str">
        <f>IF(VLOOKUP($A109,'B2B - Flux 2 - UBL'!$A109:$R801,18,FALSE)=0,"",VLOOKUP($A109,'B2B - Flux 2 - UBL'!$A109:$R801,18,FALSE))</f>
        <v/>
      </c>
    </row>
    <row r="110" spans="1:17" ht="42.75" x14ac:dyDescent="0.25">
      <c r="A110" s="35" t="s">
        <v>160</v>
      </c>
      <c r="B110" s="22" t="s">
        <v>36</v>
      </c>
      <c r="C110" s="31"/>
      <c r="D110" s="32" t="s">
        <v>161</v>
      </c>
      <c r="E110" s="37"/>
      <c r="F110" s="33"/>
      <c r="G110" s="101" t="s">
        <v>722</v>
      </c>
      <c r="H110" s="47" t="str">
        <f>IF(VLOOKUP($A110,'B2B - Flux 2 - UBL'!$A110:$P801,9,FALSE)=0,"",VLOOKUP($A110,'B2B - Flux 2 - UBL'!$A110:$P801,9,FALSE))</f>
        <v>DATE</v>
      </c>
      <c r="I110" s="47" t="str">
        <f>IF(VLOOKUP($A110,'B2B - Flux 2 - UBL'!$A110:$P801,10,FALSE)=0,"",VLOOKUP($A110,'B2B - Flux 2 - UBL'!$A110:$P801,10,FALSE))</f>
        <v>ISO</v>
      </c>
      <c r="J110" s="28" t="str">
        <f ca="1">IF(RIGHT(CELL("nomfichier",A104),LEN(CELL("nomfichier",A104))-FIND("]",CELL("nomfichier",A104)))="B2B - Flux 1&amp;2 - UBL","AAAA-MM-JJ","AAAAMMJJ")</f>
        <v>AAAAMMJJ</v>
      </c>
      <c r="K110" s="55" t="str">
        <f>IF(VLOOKUP($A110,'B2B - Flux 2 - UBL'!$A110:$P801,12,FALSE)=0,"",VLOOKUP($A110,'B2B - Flux 2 - UBL'!$A110:$P801,12,FALSE))</f>
        <v/>
      </c>
      <c r="L110" s="27" t="str">
        <f>IF(VLOOKUP($A110,'B2B - Flux 2 - UBL'!$A110:$P801,13,FALSE)=0,"",VLOOKUP($A110,'B2B - Flux 2 - UBL'!$A110:$P801,13,FALSE))</f>
        <v>Date à laquelle commence la période de facturation.</v>
      </c>
      <c r="M110" s="101" t="str">
        <f>IF(VLOOKUP($A110,'B2B - Flux 2 - UBL'!$A110:$P801,14,FALSE)=0,"",VLOOKUP($A110,'B2B - Flux 2 - UBL'!$A110:$P801,14,FALSE))</f>
        <v>Cette date correspond au premier jour de la période.</v>
      </c>
      <c r="N110" s="143" t="str">
        <f>IF(VLOOKUP($A110,'B2B - Flux 2 - UBL'!$A110:$R802,15,FALSE)=0,"",VLOOKUP($A110,'B2B - Flux 2 - UBL'!$A110:$R802,15,FALSE))</f>
        <v>G1.09
G1.36
G6.08</v>
      </c>
      <c r="O110" s="143" t="str">
        <f>IF(VLOOKUP($A110,'B2B - Flux 2 - UBL'!$A110:$R802,16,FALSE)=0,"",VLOOKUP($A110,'B2B - Flux 2 - UBL'!$A110:$R802,16,FALSE))</f>
        <v/>
      </c>
      <c r="P110" s="22" t="str">
        <f>IF(VLOOKUP($A110,'B2B - Flux 2 - UBL'!$A110:$R802,17,FALSE)=0,"",VLOOKUP($A110,'B2B - Flux 2 - UBL'!$A110:$R802,17,FALSE))</f>
        <v>BR-CO-19</v>
      </c>
      <c r="Q110" s="27" t="str">
        <f>IF(VLOOKUP($A110,'B2B - Flux 2 - UBL'!$A110:$R802,18,FALSE)=0,"",VLOOKUP($A110,'B2B - Flux 2 - UBL'!$A110:$R802,18,FALSE))</f>
        <v/>
      </c>
    </row>
    <row r="111" spans="1:17" ht="42.75" x14ac:dyDescent="0.25">
      <c r="A111" s="35" t="s">
        <v>162</v>
      </c>
      <c r="B111" s="22" t="s">
        <v>36</v>
      </c>
      <c r="C111" s="31"/>
      <c r="D111" s="32" t="s">
        <v>163</v>
      </c>
      <c r="E111" s="37"/>
      <c r="F111" s="33"/>
      <c r="G111" s="101" t="s">
        <v>723</v>
      </c>
      <c r="H111" s="47" t="str">
        <f>IF(VLOOKUP($A111,'B2B - Flux 2 - UBL'!$A111:$P802,9,FALSE)=0,"",VLOOKUP($A111,'B2B - Flux 2 - UBL'!$A111:$P802,9,FALSE))</f>
        <v>DATE</v>
      </c>
      <c r="I111" s="47" t="str">
        <f>IF(VLOOKUP($A111,'B2B - Flux 2 - UBL'!$A111:$P802,10,FALSE)=0,"",VLOOKUP($A111,'B2B - Flux 2 - UBL'!$A111:$P802,10,FALSE))</f>
        <v>ISO</v>
      </c>
      <c r="J111" s="28" t="str">
        <f ca="1">IF(RIGHT(CELL("nomfichier",A105),LEN(CELL("nomfichier",A105))-FIND("]",CELL("nomfichier",A105)))="B2B - Flux 1&amp;2 - UBL","AAAA-MM-JJ","AAAAMMJJ")</f>
        <v>AAAAMMJJ</v>
      </c>
      <c r="K111" s="55" t="str">
        <f>IF(VLOOKUP($A111,'B2B - Flux 2 - UBL'!$A111:$P802,12,FALSE)=0,"",VLOOKUP($A111,'B2B - Flux 2 - UBL'!$A111:$P802,12,FALSE))</f>
        <v/>
      </c>
      <c r="L111" s="27" t="str">
        <f>IF(VLOOKUP($A111,'B2B - Flux 2 - UBL'!$A111:$P802,13,FALSE)=0,"",VLOOKUP($A111,'B2B - Flux 2 - UBL'!$A111:$P802,13,FALSE))</f>
        <v>Date à laquelle se termine la période de facturation.</v>
      </c>
      <c r="M111" s="101" t="str">
        <f>IF(VLOOKUP($A111,'B2B - Flux 2 - UBL'!$A111:$P802,14,FALSE)=0,"",VLOOKUP($A111,'B2B - Flux 2 - UBL'!$A111:$P802,14,FALSE))</f>
        <v>Cette date correspond au dernier jour de la période.</v>
      </c>
      <c r="N111" s="143" t="str">
        <f>IF(VLOOKUP($A111,'B2B - Flux 2 - UBL'!$A111:$R803,15,FALSE)=0,"",VLOOKUP($A111,'B2B - Flux 2 - UBL'!$A111:$R803,15,FALSE))</f>
        <v>G1.09
G1.36
G6.08</v>
      </c>
      <c r="O111" s="143" t="str">
        <f>IF(VLOOKUP($A111,'B2B - Flux 2 - UBL'!$A111:$R803,16,FALSE)=0,"",VLOOKUP($A111,'B2B - Flux 2 - UBL'!$A111:$R803,16,FALSE))</f>
        <v/>
      </c>
      <c r="P111" s="22" t="str">
        <f>IF(VLOOKUP($A111,'B2B - Flux 2 - UBL'!$A111:$R803,17,FALSE)=0,"",VLOOKUP($A111,'B2B - Flux 2 - UBL'!$A111:$R803,17,FALSE))</f>
        <v>BR-29
BR-CO-19</v>
      </c>
      <c r="Q111" s="27" t="str">
        <f>IF(VLOOKUP($A111,'B2B - Flux 2 - UBL'!$A111:$R803,18,FALSE)=0,"",VLOOKUP($A111,'B2B - Flux 2 - UBL'!$A111:$R803,18,FALSE))</f>
        <v/>
      </c>
    </row>
    <row r="112" spans="1:17" ht="42.75" x14ac:dyDescent="0.25">
      <c r="A112" s="23" t="s">
        <v>164</v>
      </c>
      <c r="B112" s="22" t="s">
        <v>36</v>
      </c>
      <c r="C112" s="40" t="s">
        <v>165</v>
      </c>
      <c r="D112" s="56"/>
      <c r="E112" s="56"/>
      <c r="F112" s="56"/>
      <c r="G112" s="101" t="s">
        <v>724</v>
      </c>
      <c r="H112" s="118" t="str">
        <f>IF(VLOOKUP($A112,'B2B - Flux 2 - UBL'!$A112:$P803,9,FALSE)=0,"",VLOOKUP($A112,'B2B - Flux 2 - UBL'!$A112:$P803,9,FALSE))</f>
        <v/>
      </c>
      <c r="I112" s="118" t="str">
        <f>IF(VLOOKUP($A112,'B2B - Flux 2 - UBL'!$A112:$P803,10,FALSE)=0,"",VLOOKUP($A112,'B2B - Flux 2 - UBL'!$A112:$P803,10,FALSE))</f>
        <v/>
      </c>
      <c r="J112" s="173" t="str">
        <f>IF(VLOOKUP($A112,'B2B - Flux 2 - UBL'!$A112:$P803,11,FALSE)=0,"",VLOOKUP($A112,'B2B - Flux 2 - UBL'!$A112:$P803,11,FALSE))</f>
        <v/>
      </c>
      <c r="K112" s="118" t="str">
        <f>IF(VLOOKUP($A112,'B2B - Flux 2 - UBL'!$A112:$P803,12,FALSE)=0,"",VLOOKUP($A112,'B2B - Flux 2 - UBL'!$A112:$P803,12,FALSE))</f>
        <v/>
      </c>
      <c r="L112" s="132" t="str">
        <f>IF(VLOOKUP($A112,'B2B - Flux 2 - UBL'!$A112:$P803,13,FALSE)=0,"",VLOOKUP($A112,'B2B - Flux 2 - UBL'!$A112:$P803,13,FALSE))</f>
        <v>Groupe de termes métiers fournissant des informations sur l'adresse à laquelle les biens et services facturés ont été ou sont livrés.</v>
      </c>
      <c r="M112" s="154" t="str">
        <f>IF(VLOOKUP($A112,'B2B - Flux 2 - UBL'!$A112:$P803,14,FALSE)=0,"",VLOOKUP($A112,'B2B - Flux 2 - UBL'!$A112:$P803,14,FALSE))</f>
        <v>Dans le cas de l'enlèvement, l'adresse du lieu de livraison est l'adresse d'enlèvement. Les éléments pertinents de l'adresse doivent être remplis pour se conformer aux exigences légales.</v>
      </c>
      <c r="N112" s="156" t="str">
        <f>IF(VLOOKUP($A112,'B2B - Flux 2 - UBL'!$A112:$R804,15,FALSE)=0,"",VLOOKUP($A112,'B2B - Flux 2 - UBL'!$A112:$R804,15,FALSE))</f>
        <v>G1.50</v>
      </c>
      <c r="O112" s="156" t="str">
        <f>IF(VLOOKUP($A112,'B2B - Flux 2 - UBL'!$A112:$R804,16,FALSE)=0,"",VLOOKUP($A112,'B2B - Flux 2 - UBL'!$A112:$R804,16,FALSE))</f>
        <v/>
      </c>
      <c r="P112" s="156" t="str">
        <f>IF(VLOOKUP($A112,'B2B - Flux 2 - UBL'!$A112:$R804,17,FALSE)=0,"",VLOOKUP($A112,'B2B - Flux 2 - UBL'!$A112:$R804,17,FALSE))</f>
        <v/>
      </c>
      <c r="Q112" s="118" t="str">
        <f>IF(VLOOKUP($A112,'B2B - Flux 2 - UBL'!$A112:$R804,18,FALSE)=0,"",VLOOKUP($A112,'B2B - Flux 2 - UBL'!$A112:$R804,18,FALSE))</f>
        <v/>
      </c>
    </row>
    <row r="113" spans="1:17" ht="28.5" x14ac:dyDescent="0.25">
      <c r="A113" s="35" t="s">
        <v>166</v>
      </c>
      <c r="B113" s="22" t="s">
        <v>36</v>
      </c>
      <c r="C113" s="31"/>
      <c r="D113" s="32" t="s">
        <v>167</v>
      </c>
      <c r="E113" s="32"/>
      <c r="F113" s="32"/>
      <c r="G113" s="101" t="s">
        <v>725</v>
      </c>
      <c r="H113" s="47" t="str">
        <f>IF(VLOOKUP($A113,'B2B - Flux 2 - UBL'!$A113:$P804,9,FALSE)=0,"",VLOOKUP($A113,'B2B - Flux 2 - UBL'!$A113:$P804,9,FALSE))</f>
        <v>TEXTE</v>
      </c>
      <c r="I113" s="47">
        <f>IF(VLOOKUP($A113,'B2B - Flux 2 - UBL'!$A113:$P804,10,FALSE)=0,"",VLOOKUP($A113,'B2B - Flux 2 - UBL'!$A113:$P804,10,FALSE))</f>
        <v>255</v>
      </c>
      <c r="J113" s="28" t="str">
        <f>IF(VLOOKUP($A113,'B2B - Flux 2 - UBL'!$A113:$P804,11,FALSE)=0,"",VLOOKUP($A113,'B2B - Flux 2 - UBL'!$A113:$P804,11,FALSE))</f>
        <v/>
      </c>
      <c r="K113" s="55" t="str">
        <f>IF(VLOOKUP($A113,'B2B - Flux 2 - UBL'!$A113:$P804,12,FALSE)=0,"",VLOOKUP($A113,'B2B - Flux 2 - UBL'!$A113:$P804,12,FALSE))</f>
        <v/>
      </c>
      <c r="L113" s="27" t="str">
        <f>IF(VLOOKUP($A113,'B2B - Flux 2 - UBL'!$A113:$P804,13,FALSE)=0,"",VLOOKUP($A113,'B2B - Flux 2 - UBL'!$A113:$P804,13,FALSE))</f>
        <v>Ligne principale d'une adresse.</v>
      </c>
      <c r="M113" s="101" t="str">
        <f>IF(VLOOKUP($A113,'B2B - Flux 2 - UBL'!$A113:$P804,14,FALSE)=0,"",VLOOKUP($A113,'B2B - Flux 2 - UBL'!$A113:$P804,14,FALSE))</f>
        <v>Il s'agit généralement des nom et numéro de la rue ou de la boîte postale.</v>
      </c>
      <c r="N113" s="143" t="str">
        <f>IF(VLOOKUP($A113,'B2B - Flux 2 - UBL'!$A113:$R805,15,FALSE)=0,"",VLOOKUP($A113,'B2B - Flux 2 - UBL'!$A113:$R805,15,FALSE))</f>
        <v/>
      </c>
      <c r="O113" s="143" t="str">
        <f>IF(VLOOKUP($A113,'B2B - Flux 2 - UBL'!$A113:$R805,16,FALSE)=0,"",VLOOKUP($A113,'B2B - Flux 2 - UBL'!$A113:$R805,16,FALSE))</f>
        <v/>
      </c>
      <c r="P113" s="22" t="str">
        <f>IF(VLOOKUP($A113,'B2B - Flux 2 - UBL'!$A113:$R805,17,FALSE)=0,"",VLOOKUP($A113,'B2B - Flux 2 - UBL'!$A113:$R805,17,FALSE))</f>
        <v/>
      </c>
      <c r="Q113" s="27" t="str">
        <f>IF(VLOOKUP($A113,'B2B - Flux 2 - UBL'!$A113:$R805,18,FALSE)=0,"",VLOOKUP($A113,'B2B - Flux 2 - UBL'!$A113:$R805,18,FALSE))</f>
        <v/>
      </c>
    </row>
    <row r="114" spans="1:17" ht="28.5" x14ac:dyDescent="0.25">
      <c r="A114" s="35" t="s">
        <v>168</v>
      </c>
      <c r="B114" s="22" t="s">
        <v>36</v>
      </c>
      <c r="C114" s="31"/>
      <c r="D114" s="32" t="s">
        <v>169</v>
      </c>
      <c r="E114" s="32"/>
      <c r="F114" s="32"/>
      <c r="G114" s="101" t="s">
        <v>726</v>
      </c>
      <c r="H114" s="47" t="str">
        <f>IF(VLOOKUP($A114,'B2B - Flux 2 - UBL'!$A114:$P805,9,FALSE)=0,"",VLOOKUP($A114,'B2B - Flux 2 - UBL'!$A114:$P805,9,FALSE))</f>
        <v>TEXTE</v>
      </c>
      <c r="I114" s="47">
        <f>IF(VLOOKUP($A114,'B2B - Flux 2 - UBL'!$A114:$P805,10,FALSE)=0,"",VLOOKUP($A114,'B2B - Flux 2 - UBL'!$A114:$P805,10,FALSE))</f>
        <v>255</v>
      </c>
      <c r="J114" s="28" t="str">
        <f>IF(VLOOKUP($A114,'B2B - Flux 2 - UBL'!$A114:$P805,11,FALSE)=0,"",VLOOKUP($A114,'B2B - Flux 2 - UBL'!$A114:$P805,11,FALSE))</f>
        <v/>
      </c>
      <c r="K114" s="55" t="str">
        <f>IF(VLOOKUP($A114,'B2B - Flux 2 - UBL'!$A114:$P805,12,FALSE)=0,"",VLOOKUP($A114,'B2B - Flux 2 - UBL'!$A114:$P805,12,FALSE))</f>
        <v/>
      </c>
      <c r="L114" s="27" t="str">
        <f>IF(VLOOKUP($A114,'B2B - Flux 2 - UBL'!$A114:$P805,13,FALSE)=0,"",VLOOKUP($A114,'B2B - Flux 2 - UBL'!$A114:$P805,13,FALSE))</f>
        <v>Ligne supplémentaire d'une adresse, qui peut être utilisée pour donner des précisions et compléter la ligne principale.</v>
      </c>
      <c r="M114" s="101" t="str">
        <f>IF(VLOOKUP($A114,'B2B - Flux 2 - UBL'!$A114:$P805,14,FALSE)=0,"",VLOOKUP($A114,'B2B - Flux 2 - UBL'!$A114:$P805,14,FALSE))</f>
        <v/>
      </c>
      <c r="N114" s="143" t="str">
        <f>IF(VLOOKUP($A114,'B2B - Flux 2 - UBL'!$A114:$R806,15,FALSE)=0,"",VLOOKUP($A114,'B2B - Flux 2 - UBL'!$A114:$R806,15,FALSE))</f>
        <v/>
      </c>
      <c r="O114" s="143" t="str">
        <f>IF(VLOOKUP($A114,'B2B - Flux 2 - UBL'!$A114:$R806,16,FALSE)=0,"",VLOOKUP($A114,'B2B - Flux 2 - UBL'!$A114:$R806,16,FALSE))</f>
        <v/>
      </c>
      <c r="P114" s="22" t="str">
        <f>IF(VLOOKUP($A114,'B2B - Flux 2 - UBL'!$A114:$R806,17,FALSE)=0,"",VLOOKUP($A114,'B2B - Flux 2 - UBL'!$A114:$R806,17,FALSE))</f>
        <v/>
      </c>
      <c r="Q114" s="27" t="str">
        <f>IF(VLOOKUP($A114,'B2B - Flux 2 - UBL'!$A114:$R806,18,FALSE)=0,"",VLOOKUP($A114,'B2B - Flux 2 - UBL'!$A114:$R806,18,FALSE))</f>
        <v/>
      </c>
    </row>
    <row r="115" spans="1:17" ht="28.5" x14ac:dyDescent="0.25">
      <c r="A115" s="35" t="s">
        <v>170</v>
      </c>
      <c r="B115" s="22" t="s">
        <v>36</v>
      </c>
      <c r="C115" s="31"/>
      <c r="D115" s="32" t="s">
        <v>171</v>
      </c>
      <c r="E115" s="32"/>
      <c r="F115" s="32"/>
      <c r="G115" s="101" t="s">
        <v>727</v>
      </c>
      <c r="H115" s="47" t="str">
        <f>IF(VLOOKUP($A115,'B2B - Flux 2 - UBL'!$A115:$P806,9,FALSE)=0,"",VLOOKUP($A115,'B2B - Flux 2 - UBL'!$A115:$P806,9,FALSE))</f>
        <v>TEXTE</v>
      </c>
      <c r="I115" s="47">
        <f>IF(VLOOKUP($A115,'B2B - Flux 2 - UBL'!$A115:$P806,10,FALSE)=0,"",VLOOKUP($A115,'B2B - Flux 2 - UBL'!$A115:$P806,10,FALSE))</f>
        <v>255</v>
      </c>
      <c r="J115" s="28" t="str">
        <f>IF(VLOOKUP($A115,'B2B - Flux 2 - UBL'!$A115:$P806,11,FALSE)=0,"",VLOOKUP($A115,'B2B - Flux 2 - UBL'!$A115:$P806,11,FALSE))</f>
        <v/>
      </c>
      <c r="K115" s="55" t="str">
        <f>IF(VLOOKUP($A115,'B2B - Flux 2 - UBL'!$A115:$P806,12,FALSE)=0,"",VLOOKUP($A115,'B2B - Flux 2 - UBL'!$A115:$P806,12,FALSE))</f>
        <v/>
      </c>
      <c r="L115" s="27" t="str">
        <f>IF(VLOOKUP($A115,'B2B - Flux 2 - UBL'!$A115:$P806,13,FALSE)=0,"",VLOOKUP($A115,'B2B - Flux 2 - UBL'!$A115:$P806,13,FALSE))</f>
        <v>Ligne supplémentaire d'une adresse, qui peut être utilisée pour donner des précisions et compléter la ligne principale.</v>
      </c>
      <c r="M115" s="101" t="str">
        <f>IF(VLOOKUP($A115,'B2B - Flux 2 - UBL'!$A115:$P806,14,FALSE)=0,"",VLOOKUP($A115,'B2B - Flux 2 - UBL'!$A115:$P806,14,FALSE))</f>
        <v/>
      </c>
      <c r="N115" s="143" t="str">
        <f>IF(VLOOKUP($A115,'B2B - Flux 2 - UBL'!$A115:$R807,15,FALSE)=0,"",VLOOKUP($A115,'B2B - Flux 2 - UBL'!$A115:$R807,15,FALSE))</f>
        <v/>
      </c>
      <c r="O115" s="143" t="str">
        <f>IF(VLOOKUP($A115,'B2B - Flux 2 - UBL'!$A115:$R807,16,FALSE)=0,"",VLOOKUP($A115,'B2B - Flux 2 - UBL'!$A115:$R807,16,FALSE))</f>
        <v/>
      </c>
      <c r="P115" s="22" t="str">
        <f>IF(VLOOKUP($A115,'B2B - Flux 2 - UBL'!$A115:$R807,17,FALSE)=0,"",VLOOKUP($A115,'B2B - Flux 2 - UBL'!$A115:$R807,17,FALSE))</f>
        <v/>
      </c>
      <c r="Q115" s="27" t="str">
        <f>IF(VLOOKUP($A115,'B2B - Flux 2 - UBL'!$A115:$R807,18,FALSE)=0,"",VLOOKUP($A115,'B2B - Flux 2 - UBL'!$A115:$R807,18,FALSE))</f>
        <v/>
      </c>
    </row>
    <row r="116" spans="1:17" ht="28.5" x14ac:dyDescent="0.25">
      <c r="A116" s="35" t="s">
        <v>172</v>
      </c>
      <c r="B116" s="22" t="s">
        <v>36</v>
      </c>
      <c r="C116" s="31"/>
      <c r="D116" s="32" t="s">
        <v>173</v>
      </c>
      <c r="E116" s="32"/>
      <c r="F116" s="32"/>
      <c r="G116" s="101" t="s">
        <v>728</v>
      </c>
      <c r="H116" s="47" t="str">
        <f>IF(VLOOKUP($A116,'B2B - Flux 2 - UBL'!$A116:$P807,9,FALSE)=0,"",VLOOKUP($A116,'B2B - Flux 2 - UBL'!$A116:$P807,9,FALSE))</f>
        <v>TEXTE</v>
      </c>
      <c r="I116" s="47">
        <f>IF(VLOOKUP($A116,'B2B - Flux 2 - UBL'!$A116:$P807,10,FALSE)=0,"",VLOOKUP($A116,'B2B - Flux 2 - UBL'!$A116:$P807,10,FALSE))</f>
        <v>255</v>
      </c>
      <c r="J116" s="28" t="str">
        <f>IF(VLOOKUP($A116,'B2B - Flux 2 - UBL'!$A116:$P807,11,FALSE)=0,"",VLOOKUP($A116,'B2B - Flux 2 - UBL'!$A116:$P807,11,FALSE))</f>
        <v/>
      </c>
      <c r="K116" s="55" t="str">
        <f>IF(VLOOKUP($A116,'B2B - Flux 2 - UBL'!$A116:$P807,12,FALSE)=0,"",VLOOKUP($A116,'B2B - Flux 2 - UBL'!$A116:$P807,12,FALSE))</f>
        <v/>
      </c>
      <c r="L116" s="27" t="str">
        <f>IF(VLOOKUP($A116,'B2B - Flux 2 - UBL'!$A116:$P807,13,FALSE)=0,"",VLOOKUP($A116,'B2B - Flux 2 - UBL'!$A116:$P807,13,FALSE))</f>
        <v>Nom usuel de la commune, ville ou village, dans laquelle se trouve l'adresse de livraison.</v>
      </c>
      <c r="M116" s="101" t="str">
        <f>IF(VLOOKUP($A116,'B2B - Flux 2 - UBL'!$A116:$P807,14,FALSE)=0,"",VLOOKUP($A116,'B2B - Flux 2 - UBL'!$A116:$P807,14,FALSE))</f>
        <v/>
      </c>
      <c r="N116" s="143" t="str">
        <f>IF(VLOOKUP($A116,'B2B - Flux 2 - UBL'!$A116:$R808,15,FALSE)=0,"",VLOOKUP($A116,'B2B - Flux 2 - UBL'!$A116:$R808,15,FALSE))</f>
        <v/>
      </c>
      <c r="O116" s="143" t="str">
        <f>IF(VLOOKUP($A116,'B2B - Flux 2 - UBL'!$A116:$R808,16,FALSE)=0,"",VLOOKUP($A116,'B2B - Flux 2 - UBL'!$A116:$R808,16,FALSE))</f>
        <v/>
      </c>
      <c r="P116" s="22" t="str">
        <f>IF(VLOOKUP($A116,'B2B - Flux 2 - UBL'!$A116:$R808,17,FALSE)=0,"",VLOOKUP($A116,'B2B - Flux 2 - UBL'!$A116:$R808,17,FALSE))</f>
        <v/>
      </c>
      <c r="Q116" s="27" t="str">
        <f>IF(VLOOKUP($A116,'B2B - Flux 2 - UBL'!$A116:$R808,18,FALSE)=0,"",VLOOKUP($A116,'B2B - Flux 2 - UBL'!$A116:$R808,18,FALSE))</f>
        <v/>
      </c>
    </row>
    <row r="117" spans="1:17" ht="28.5" x14ac:dyDescent="0.25">
      <c r="A117" s="35" t="s">
        <v>174</v>
      </c>
      <c r="B117" s="22" t="s">
        <v>36</v>
      </c>
      <c r="C117" s="31"/>
      <c r="D117" s="32" t="s">
        <v>175</v>
      </c>
      <c r="E117" s="32"/>
      <c r="F117" s="32"/>
      <c r="G117" s="101" t="s">
        <v>729</v>
      </c>
      <c r="H117" s="47" t="str">
        <f>IF(VLOOKUP($A117,'B2B - Flux 2 - UBL'!$A117:$P808,9,FALSE)=0,"",VLOOKUP($A117,'B2B - Flux 2 - UBL'!$A117:$P808,9,FALSE))</f>
        <v>TEXTE</v>
      </c>
      <c r="I117" s="28">
        <f>IF(VLOOKUP($A117,'B2B - Flux 2 - UBL'!$A117:$P808,10,FALSE)=0,"",VLOOKUP($A117,'B2B - Flux 2 - UBL'!$A117:$P808,10,FALSE))</f>
        <v>10</v>
      </c>
      <c r="J117" s="28" t="str">
        <f>IF(VLOOKUP($A117,'B2B - Flux 2 - UBL'!$A117:$P808,11,FALSE)=0,"",VLOOKUP($A117,'B2B - Flux 2 - UBL'!$A117:$P808,11,FALSE))</f>
        <v/>
      </c>
      <c r="K117" s="55" t="str">
        <f>IF(VLOOKUP($A117,'B2B - Flux 2 - UBL'!$A117:$P808,12,FALSE)=0,"",VLOOKUP($A117,'B2B - Flux 2 - UBL'!$A117:$P808,12,FALSE))</f>
        <v/>
      </c>
      <c r="L117" s="27" t="str">
        <f>IF(VLOOKUP($A117,'B2B - Flux 2 - UBL'!$A117:$P808,13,FALSE)=0,"",VLOOKUP($A117,'B2B - Flux 2 - UBL'!$A117:$P808,13,FALSE))</f>
        <v>Identifiant d'un groupe adressable de propriétés, conforme au service postal concerné.</v>
      </c>
      <c r="M117" s="101" t="str">
        <f>IF(VLOOKUP($A117,'B2B - Flux 2 - UBL'!$A117:$P808,14,FALSE)=0,"",VLOOKUP($A117,'B2B - Flux 2 - UBL'!$A117:$P808,14,FALSE))</f>
        <v>Exemple : code postal ou numéro postal d'acheminement.</v>
      </c>
      <c r="N117" s="143" t="str">
        <f>IF(VLOOKUP($A117,'B2B - Flux 2 - UBL'!$A117:$R809,15,FALSE)=0,"",VLOOKUP($A117,'B2B - Flux 2 - UBL'!$A117:$R809,15,FALSE))</f>
        <v/>
      </c>
      <c r="O117" s="143" t="str">
        <f>IF(VLOOKUP($A117,'B2B - Flux 2 - UBL'!$A117:$R809,16,FALSE)=0,"",VLOOKUP($A117,'B2B - Flux 2 - UBL'!$A117:$R809,16,FALSE))</f>
        <v/>
      </c>
      <c r="P117" s="22" t="str">
        <f>IF(VLOOKUP($A117,'B2B - Flux 2 - UBL'!$A117:$R809,17,FALSE)=0,"",VLOOKUP($A117,'B2B - Flux 2 - UBL'!$A117:$R809,17,FALSE))</f>
        <v/>
      </c>
      <c r="Q117" s="27" t="str">
        <f>IF(VLOOKUP($A117,'B2B - Flux 2 - UBL'!$A117:$R809,18,FALSE)=0,"",VLOOKUP($A117,'B2B - Flux 2 - UBL'!$A117:$R809,18,FALSE))</f>
        <v/>
      </c>
    </row>
    <row r="118" spans="1:17" ht="42.75" x14ac:dyDescent="0.25">
      <c r="A118" s="35" t="s">
        <v>176</v>
      </c>
      <c r="B118" s="22" t="s">
        <v>36</v>
      </c>
      <c r="C118" s="31"/>
      <c r="D118" s="32" t="s">
        <v>177</v>
      </c>
      <c r="E118" s="32"/>
      <c r="F118" s="33"/>
      <c r="G118" s="101" t="s">
        <v>730</v>
      </c>
      <c r="H118" s="47" t="str">
        <f>IF(VLOOKUP($A118,'B2B - Flux 2 - UBL'!$A118:$P809,9,FALSE)=0,"",VLOOKUP($A118,'B2B - Flux 2 - UBL'!$A118:$P809,9,FALSE))</f>
        <v>TEXTE</v>
      </c>
      <c r="I118" s="47">
        <f>IF(VLOOKUP($A118,'B2B - Flux 2 - UBL'!$A118:$P809,10,FALSE)=0,"",VLOOKUP($A118,'B2B - Flux 2 - UBL'!$A118:$P809,10,FALSE))</f>
        <v>255</v>
      </c>
      <c r="J118" s="28" t="str">
        <f>IF(VLOOKUP($A118,'B2B - Flux 2 - UBL'!$A118:$P809,11,FALSE)=0,"",VLOOKUP($A118,'B2B - Flux 2 - UBL'!$A118:$P809,11,FALSE))</f>
        <v/>
      </c>
      <c r="K118" s="55" t="str">
        <f>IF(VLOOKUP($A118,'B2B - Flux 2 - UBL'!$A118:$P809,12,FALSE)=0,"",VLOOKUP($A118,'B2B - Flux 2 - UBL'!$A118:$P809,12,FALSE))</f>
        <v/>
      </c>
      <c r="L118" s="27" t="str">
        <f>IF(VLOOKUP($A118,'B2B - Flux 2 - UBL'!$A118:$P809,13,FALSE)=0,"",VLOOKUP($A118,'B2B - Flux 2 - UBL'!$A118:$P809,13,FALSE))</f>
        <v>Subdivision d'un pays.</v>
      </c>
      <c r="M118" s="101" t="str">
        <f>IF(VLOOKUP($A118,'B2B - Flux 2 - UBL'!$A118:$P809,14,FALSE)=0,"",VLOOKUP($A118,'B2B - Flux 2 - UBL'!$A118:$P809,14,FALSE))</f>
        <v>Exemple : région, comté, état, province, etc.</v>
      </c>
      <c r="N118" s="143" t="str">
        <f>IF(VLOOKUP($A118,'B2B - Flux 2 - UBL'!$A118:$R810,15,FALSE)=0,"",VLOOKUP($A118,'B2B - Flux 2 - UBL'!$A118:$R810,15,FALSE))</f>
        <v/>
      </c>
      <c r="O118" s="143" t="str">
        <f>IF(VLOOKUP($A118,'B2B - Flux 2 - UBL'!$A118:$R810,16,FALSE)=0,"",VLOOKUP($A118,'B2B - Flux 2 - UBL'!$A118:$R810,16,FALSE))</f>
        <v/>
      </c>
      <c r="P118" s="22" t="str">
        <f>IF(VLOOKUP($A118,'B2B - Flux 2 - UBL'!$A118:$R810,17,FALSE)=0,"",VLOOKUP($A118,'B2B - Flux 2 - UBL'!$A118:$R810,17,FALSE))</f>
        <v/>
      </c>
      <c r="Q118" s="27" t="str">
        <f>IF(VLOOKUP($A118,'B2B - Flux 2 - UBL'!$A118:$R810,18,FALSE)=0,"",VLOOKUP($A118,'B2B - Flux 2 - UBL'!$A118:$R810,18,FALSE))</f>
        <v/>
      </c>
    </row>
    <row r="119" spans="1:17" ht="71.25" x14ac:dyDescent="0.25">
      <c r="A119" s="35" t="s">
        <v>178</v>
      </c>
      <c r="B119" s="22" t="s">
        <v>19</v>
      </c>
      <c r="C119" s="31"/>
      <c r="D119" s="32" t="s">
        <v>179</v>
      </c>
      <c r="E119" s="32"/>
      <c r="F119" s="33"/>
      <c r="G119" s="101" t="s">
        <v>731</v>
      </c>
      <c r="H119" s="47" t="str">
        <f>IF(VLOOKUP($A119,'B2B - Flux 2 - UBL'!$A119:$P810,9,FALSE)=0,"",VLOOKUP($A119,'B2B - Flux 2 - UBL'!$A119:$P810,9,FALSE))</f>
        <v>CODE</v>
      </c>
      <c r="I119" s="28">
        <f>IF(VLOOKUP($A119,'B2B - Flux 2 - UBL'!$A119:$P810,10,FALSE)=0,"",VLOOKUP($A119,'B2B - Flux 2 - UBL'!$A119:$P810,10,FALSE))</f>
        <v>2</v>
      </c>
      <c r="J119" s="28" t="str">
        <f>IF(VLOOKUP($A119,'B2B - Flux 2 - UBL'!$A119:$P810,11,FALSE)=0,"",VLOOKUP($A119,'B2B - Flux 2 - UBL'!$A119:$P810,11,FALSE))</f>
        <v>ISO 3166</v>
      </c>
      <c r="K119" s="55" t="str">
        <f>IF(VLOOKUP($A119,'B2B - Flux 2 - UBL'!$A119:$P810,12,FALSE)=0,"",VLOOKUP($A119,'B2B - Flux 2 - UBL'!$A119:$P810,12,FALSE))</f>
        <v/>
      </c>
      <c r="L119" s="27" t="str">
        <f>IF(VLOOKUP($A119,'B2B - Flux 2 - UBL'!$A119:$P810,13,FALSE)=0,"",VLOOKUP($A119,'B2B - Flux 2 - UBL'!$A119:$P810,13,FALSE))</f>
        <v>Code d'identification du pays.</v>
      </c>
      <c r="M119" s="101" t="str">
        <f>IF(VLOOKUP($A119,'B2B - Flux 2 - UBL'!$A119:$P810,14,FALSE)=0,"",VLOOKUP($A119,'B2B - Flux 2 - UBL'!$A119:$P810,14,FALSE))</f>
        <v>Les listes de pays valides sont enregistrées auprès de l'Agence de maintenance de la norme ISO 3166-1 « Codes pour la représentation des noms de pays et de leurs subdivisions ». Il est recommandé d'utiliser la représentation alpha-2.</v>
      </c>
      <c r="N119" s="143" t="str">
        <f>IF(VLOOKUP($A119,'B2B - Flux 2 - UBL'!$A119:$R811,15,FALSE)=0,"",VLOOKUP($A119,'B2B - Flux 2 - UBL'!$A119:$R811,15,FALSE))</f>
        <v>G2.01
G2.03</v>
      </c>
      <c r="O119" s="143" t="str">
        <f>IF(VLOOKUP($A119,'B2B - Flux 2 - UBL'!$A119:$R811,16,FALSE)=0,"",VLOOKUP($A119,'B2B - Flux 2 - UBL'!$A119:$R811,16,FALSE))</f>
        <v/>
      </c>
      <c r="P119" s="22" t="str">
        <f>IF(VLOOKUP($A119,'B2B - Flux 2 - UBL'!$A119:$R811,17,FALSE)=0,"",VLOOKUP($A119,'B2B - Flux 2 - UBL'!$A119:$R811,17,FALSE))</f>
        <v>BR-57</v>
      </c>
      <c r="Q119" s="27" t="str">
        <f>IF(VLOOKUP($A119,'B2B - Flux 2 - UBL'!$A119:$R811,18,FALSE)=0,"",VLOOKUP($A119,'B2B - Flux 2 - UBL'!$A119:$R811,18,FALSE))</f>
        <v/>
      </c>
    </row>
    <row r="120" spans="1:17" ht="28.5" x14ac:dyDescent="0.25">
      <c r="A120" s="23" t="s">
        <v>331</v>
      </c>
      <c r="B120" s="22" t="s">
        <v>36</v>
      </c>
      <c r="C120" s="40" t="s">
        <v>332</v>
      </c>
      <c r="D120" s="56"/>
      <c r="E120" s="56"/>
      <c r="F120" s="56"/>
      <c r="G120" s="101" t="s">
        <v>732</v>
      </c>
      <c r="H120" s="118" t="str">
        <f>IF(VLOOKUP($A120,'B2B - Flux 2 - UBL'!$A120:$P811,9,FALSE)=0,"",VLOOKUP($A120,'B2B - Flux 2 - UBL'!$A120:$P811,9,FALSE))</f>
        <v/>
      </c>
      <c r="I120" s="118" t="str">
        <f>IF(VLOOKUP($A120,'B2B - Flux 2 - UBL'!$A120:$P811,10,FALSE)=0,"",VLOOKUP($A120,'B2B - Flux 2 - UBL'!$A120:$P811,10,FALSE))</f>
        <v/>
      </c>
      <c r="J120" s="173" t="str">
        <f>IF(VLOOKUP($A120,'B2B - Flux 2 - UBL'!$A120:$P811,11,FALSE)=0,"",VLOOKUP($A120,'B2B - Flux 2 - UBL'!$A120:$P811,11,FALSE))</f>
        <v/>
      </c>
      <c r="K120" s="118" t="str">
        <f>IF(VLOOKUP($A120,'B2B - Flux 2 - UBL'!$A120:$P811,12,FALSE)=0,"",VLOOKUP($A120,'B2B - Flux 2 - UBL'!$A120:$P811,12,FALSE))</f>
        <v/>
      </c>
      <c r="L120" s="132" t="str">
        <f>IF(VLOOKUP($A120,'B2B - Flux 2 - UBL'!$A120:$P811,13,FALSE)=0,"",VLOOKUP($A120,'B2B - Flux 2 - UBL'!$A120:$P811,13,FALSE))</f>
        <v>Groupe de termes métiers fournissant des informations sur le paiement.</v>
      </c>
      <c r="M120" s="154" t="str">
        <f>IF(VLOOKUP($A120,'B2B - Flux 2 - UBL'!$A120:$P811,14,FALSE)=0,"",VLOOKUP($A120,'B2B - Flux 2 - UBL'!$A120:$P811,14,FALSE))</f>
        <v/>
      </c>
      <c r="N120" s="156" t="str">
        <f>IF(VLOOKUP($A120,'B2B - Flux 2 - UBL'!$A120:$R812,15,FALSE)=0,"",VLOOKUP($A120,'B2B - Flux 2 - UBL'!$A120:$R812,15,FALSE))</f>
        <v/>
      </c>
      <c r="O120" s="156" t="str">
        <f>IF(VLOOKUP($A120,'B2B - Flux 2 - UBL'!$A120:$R812,16,FALSE)=0,"",VLOOKUP($A120,'B2B - Flux 2 - UBL'!$A120:$R812,16,FALSE))</f>
        <v/>
      </c>
      <c r="P120" s="156" t="str">
        <f>IF(VLOOKUP($A120,'B2B - Flux 2 - UBL'!$A120:$R812,17,FALSE)=0,"",VLOOKUP($A120,'B2B - Flux 2 - UBL'!$A120:$R812,17,FALSE))</f>
        <v/>
      </c>
      <c r="Q120" s="118" t="str">
        <f>IF(VLOOKUP($A120,'B2B - Flux 2 - UBL'!$A120:$R812,18,FALSE)=0,"",VLOOKUP($A120,'B2B - Flux 2 - UBL'!$A120:$R812,18,FALSE))</f>
        <v/>
      </c>
    </row>
    <row r="121" spans="1:17" ht="199.5" x14ac:dyDescent="0.25">
      <c r="A121" s="35" t="s">
        <v>333</v>
      </c>
      <c r="B121" s="22" t="s">
        <v>19</v>
      </c>
      <c r="C121" s="31"/>
      <c r="D121" s="32" t="s">
        <v>336</v>
      </c>
      <c r="E121" s="37"/>
      <c r="F121" s="37"/>
      <c r="G121" s="101" t="s">
        <v>733</v>
      </c>
      <c r="H121" s="47" t="str">
        <f>IF(VLOOKUP($A121,'B2B - Flux 2 - UBL'!$A121:$P812,9,FALSE)=0,"",VLOOKUP($A121,'B2B - Flux 2 - UBL'!$A121:$P812,9,FALSE))</f>
        <v>CODE</v>
      </c>
      <c r="I121" s="47">
        <f>IF(VLOOKUP($A121,'B2B - Flux 2 - UBL'!$A121:$P812,10,FALSE)=0,"",VLOOKUP($A121,'B2B - Flux 2 - UBL'!$A121:$P812,10,FALSE))</f>
        <v>3</v>
      </c>
      <c r="J121" s="28" t="str">
        <f>IF(VLOOKUP($A121,'B2B - Flux 2 - UBL'!$A121:$P812,11,FALSE)=0,"",VLOOKUP($A121,'B2B - Flux 2 - UBL'!$A121:$P812,11,FALSE))</f>
        <v>UNTDID 4461</v>
      </c>
      <c r="K121" s="38" t="str">
        <f>IF(VLOOKUP($A121,'B2B - Flux 2 - UBL'!$A121:$P812,12,FALSE)=0,"",VLOOKUP($A121,'B2B - Flux 2 - UBL'!$A121:$P812,12,FALSE))</f>
        <v/>
      </c>
      <c r="L121" s="27" t="str">
        <f>IF(VLOOKUP($A121,'B2B - Flux 2 - UBL'!$A121:$P812,13,FALSE)=0,"",VLOOKUP($A121,'B2B - Flux 2 - UBL'!$A121:$P812,13,FALSE))</f>
        <v>Code indiquant le mode selon lequel un paiement doit être ou a été effectué.</v>
      </c>
      <c r="M121" s="101" t="str">
        <f>IF(VLOOKUP($A121,'B2B - Flux 2 - UBL'!$A121:$P812,14,FALSE)=0,"",VLOOKUP($A121,'B2B - Flux 2 - UBL'!$A121:$P812,14,FALSE))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21" s="143" t="str">
        <f>IF(VLOOKUP($A121,'B2B - Flux 2 - UBL'!$A121:$R813,15,FALSE)=0,"",VLOOKUP($A121,'B2B - Flux 2 - UBL'!$A121:$R813,15,FALSE))</f>
        <v/>
      </c>
      <c r="O121" s="143" t="str">
        <f>IF(VLOOKUP($A121,'B2B - Flux 2 - UBL'!$A121:$R813,16,FALSE)=0,"",VLOOKUP($A121,'B2B - Flux 2 - UBL'!$A121:$R813,16,FALSE))</f>
        <v/>
      </c>
      <c r="P121" s="22" t="str">
        <f>IF(VLOOKUP($A121,'B2B - Flux 2 - UBL'!$A121:$R813,17,FALSE)=0,"",VLOOKUP($A121,'B2B - Flux 2 - UBL'!$A121:$R813,17,FALSE))</f>
        <v>BR-49</v>
      </c>
      <c r="Q121" s="27" t="str">
        <f>IF(VLOOKUP($A121,'B2B - Flux 2 - UBL'!$A121:$R813,18,FALSE)=0,"",VLOOKUP($A121,'B2B - Flux 2 - UBL'!$A121:$R813,18,FALSE))</f>
        <v/>
      </c>
    </row>
    <row r="122" spans="1:17" ht="28.5" x14ac:dyDescent="0.25">
      <c r="A122" s="35" t="s">
        <v>334</v>
      </c>
      <c r="B122" s="22" t="s">
        <v>36</v>
      </c>
      <c r="C122" s="31"/>
      <c r="D122" s="32" t="s">
        <v>337</v>
      </c>
      <c r="E122" s="37"/>
      <c r="F122" s="37"/>
      <c r="G122" s="101" t="s">
        <v>734</v>
      </c>
      <c r="H122" s="47" t="str">
        <f>IF(VLOOKUP($A122,'B2B - Flux 2 - UBL'!$A122:$P813,9,FALSE)=0,"",VLOOKUP($A122,'B2B - Flux 2 - UBL'!$A122:$P813,9,FALSE))</f>
        <v>TEXTE</v>
      </c>
      <c r="I122" s="47">
        <f>IF(VLOOKUP($A122,'B2B - Flux 2 - UBL'!$A122:$P813,10,FALSE)=0,"",VLOOKUP($A122,'B2B - Flux 2 - UBL'!$A122:$P813,10,FALSE))</f>
        <v>100</v>
      </c>
      <c r="J122" s="28" t="str">
        <f>IF(VLOOKUP($A122,'B2B - Flux 2 - UBL'!$A122:$P813,11,FALSE)=0,"",VLOOKUP($A122,'B2B - Flux 2 - UBL'!$A122:$P813,11,FALSE))</f>
        <v/>
      </c>
      <c r="K122" s="55" t="str">
        <f>IF(VLOOKUP($A122,'B2B - Flux 2 - UBL'!$A122:$P813,12,FALSE)=0,"",VLOOKUP($A122,'B2B - Flux 2 - UBL'!$A122:$P813,12,FALSE))</f>
        <v/>
      </c>
      <c r="L122" s="27" t="str">
        <f>IF(VLOOKUP($A122,'B2B - Flux 2 - UBL'!$A122:$P813,13,FALSE)=0,"",VLOOKUP($A122,'B2B - Flux 2 - UBL'!$A122:$P813,13,FALSE))</f>
        <v>Texte indiquant le mode selon lequel un paiement doit être ou a été effectué.</v>
      </c>
      <c r="M122" s="101" t="str">
        <f>IF(VLOOKUP($A122,'B2B - Flux 2 - UBL'!$A122:$P813,14,FALSE)=0,"",VLOOKUP($A122,'B2B - Flux 2 - UBL'!$A122:$P813,14,FALSE))</f>
        <v>Exemple : espèces, carte de crédit, etc.</v>
      </c>
      <c r="N122" s="143" t="str">
        <f>IF(VLOOKUP($A122,'B2B - Flux 2 - UBL'!$A122:$R814,15,FALSE)=0,"",VLOOKUP($A122,'B2B - Flux 2 - UBL'!$A122:$R814,15,FALSE))</f>
        <v/>
      </c>
      <c r="O122" s="143" t="str">
        <f>IF(VLOOKUP($A122,'B2B - Flux 2 - UBL'!$A122:$R814,16,FALSE)=0,"",VLOOKUP($A122,'B2B - Flux 2 - UBL'!$A122:$R814,16,FALSE))</f>
        <v/>
      </c>
      <c r="P122" s="22" t="str">
        <f>IF(VLOOKUP($A122,'B2B - Flux 2 - UBL'!$A122:$R814,17,FALSE)=0,"",VLOOKUP($A122,'B2B - Flux 2 - UBL'!$A122:$R814,17,FALSE))</f>
        <v/>
      </c>
      <c r="Q122" s="27" t="str">
        <f>IF(VLOOKUP($A122,'B2B - Flux 2 - UBL'!$A122:$R814,18,FALSE)=0,"",VLOOKUP($A122,'B2B - Flux 2 - UBL'!$A122:$R814,18,FALSE))</f>
        <v/>
      </c>
    </row>
    <row r="123" spans="1:17" ht="99.75" x14ac:dyDescent="0.25">
      <c r="A123" s="35" t="s">
        <v>335</v>
      </c>
      <c r="B123" s="22" t="s">
        <v>36</v>
      </c>
      <c r="C123" s="31"/>
      <c r="D123" s="32" t="s">
        <v>338</v>
      </c>
      <c r="E123" s="37"/>
      <c r="F123" s="37"/>
      <c r="G123" s="101" t="s">
        <v>735</v>
      </c>
      <c r="H123" s="47" t="str">
        <f>IF(VLOOKUP($A123,'B2B - Flux 2 - UBL'!$A123:$P814,9,FALSE)=0,"",VLOOKUP($A123,'B2B - Flux 2 - UBL'!$A123:$P814,9,FALSE))</f>
        <v>TEXTE</v>
      </c>
      <c r="I123" s="47">
        <f>IF(VLOOKUP($A123,'B2B - Flux 2 - UBL'!$A123:$P814,10,FALSE)=0,"",VLOOKUP($A123,'B2B - Flux 2 - UBL'!$A123:$P814,10,FALSE))</f>
        <v>100</v>
      </c>
      <c r="J123" s="28" t="str">
        <f>IF(VLOOKUP($A123,'B2B - Flux 2 - UBL'!$A123:$P814,11,FALSE)=0,"",VLOOKUP($A123,'B2B - Flux 2 - UBL'!$A123:$P814,11,FALSE))</f>
        <v/>
      </c>
      <c r="K123" s="55" t="str">
        <f>IF(VLOOKUP($A123,'B2B - Flux 2 - UBL'!$A123:$P814,12,FALSE)=0,"",VLOOKUP($A123,'B2B - Flux 2 - UBL'!$A123:$P814,12,FALSE))</f>
        <v/>
      </c>
      <c r="L123" s="27" t="str">
        <f>IF(VLOOKUP($A123,'B2B - Flux 2 - UBL'!$A123:$P814,13,FALSE)=0,"",VLOOKUP($A123,'B2B - Flux 2 - UBL'!$A123:$P814,13,FALSE))</f>
        <v>Valeur textuelle utilisée pour établir un lien entre le paiement et la Facture, émise par le Vendeur.</v>
      </c>
      <c r="M123" s="101" t="str">
        <f>IF(VLOOKUP($A123,'B2B - Flux 2 - UBL'!$A123:$P814,14,FALSE)=0,"",VLOOKUP($A123,'B2B - Flux 2 - UBL'!$A123:$P814,14,FALSE))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23" s="143" t="str">
        <f>IF(VLOOKUP($A123,'B2B - Flux 2 - UBL'!$A123:$R815,15,FALSE)=0,"",VLOOKUP($A123,'B2B - Flux 2 - UBL'!$A123:$R815,15,FALSE))</f>
        <v/>
      </c>
      <c r="O123" s="143" t="str">
        <f>IF(VLOOKUP($A123,'B2B - Flux 2 - UBL'!$A123:$R815,16,FALSE)=0,"",VLOOKUP($A123,'B2B - Flux 2 - UBL'!$A123:$R815,16,FALSE))</f>
        <v/>
      </c>
      <c r="P123" s="22" t="str">
        <f>IF(VLOOKUP($A123,'B2B - Flux 2 - UBL'!$A123:$R815,17,FALSE)=0,"",VLOOKUP($A123,'B2B - Flux 2 - UBL'!$A123:$R815,17,FALSE))</f>
        <v/>
      </c>
      <c r="Q123" s="27" t="str">
        <f>IF(VLOOKUP($A123,'B2B - Flux 2 - UBL'!$A123:$R815,18,FALSE)=0,"",VLOOKUP($A123,'B2B - Flux 2 - UBL'!$A123:$R815,18,FALSE))</f>
        <v/>
      </c>
    </row>
    <row r="124" spans="1:17" ht="42.75" x14ac:dyDescent="0.25">
      <c r="A124" s="35" t="s">
        <v>354</v>
      </c>
      <c r="B124" s="22" t="s">
        <v>50</v>
      </c>
      <c r="C124" s="31"/>
      <c r="D124" s="48" t="s">
        <v>1198</v>
      </c>
      <c r="E124" s="37"/>
      <c r="F124" s="37"/>
      <c r="G124" s="101" t="s">
        <v>736</v>
      </c>
      <c r="H124" s="118" t="str">
        <f>IF(VLOOKUP($A124,'B2B - Flux 2 - UBL'!$A124:$P815,9,FALSE)=0,"",VLOOKUP($A124,'B2B - Flux 2 - UBL'!$A124:$P815,9,FALSE))</f>
        <v/>
      </c>
      <c r="I124" s="118" t="str">
        <f>IF(VLOOKUP($A124,'B2B - Flux 2 - UBL'!$A124:$P815,10,FALSE)=0,"",VLOOKUP($A124,'B2B - Flux 2 - UBL'!$A124:$P815,10,FALSE))</f>
        <v/>
      </c>
      <c r="J124" s="173" t="str">
        <f>IF(VLOOKUP($A124,'B2B - Flux 2 - UBL'!$A124:$P815,11,FALSE)=0,"",VLOOKUP($A124,'B2B - Flux 2 - UBL'!$A124:$P815,11,FALSE))</f>
        <v/>
      </c>
      <c r="K124" s="118" t="str">
        <f>IF(VLOOKUP($A124,'B2B - Flux 2 - UBL'!$A124:$P815,12,FALSE)=0,"",VLOOKUP($A124,'B2B - Flux 2 - UBL'!$A124:$P815,12,FALSE))</f>
        <v/>
      </c>
      <c r="L124" s="132" t="str">
        <f>IF(VLOOKUP($A124,'B2B - Flux 2 - UBL'!$A124:$P815,13,FALSE)=0,"",VLOOKUP($A124,'B2B - Flux 2 - UBL'!$A124:$P815,13,FALSE))</f>
        <v>Groupe de termes métiers fournissant des informations sur le paiement par virement.</v>
      </c>
      <c r="M124" s="154" t="str">
        <f>IF(VLOOKUP($A124,'B2B - Flux 2 - UBL'!$A124:$P815,14,FALSE)=0,"",VLOOKUP($A124,'B2B - Flux 2 - UBL'!$A124:$P815,14,FALSE))</f>
        <v/>
      </c>
      <c r="N124" s="156" t="str">
        <f>IF(VLOOKUP($A124,'B2B - Flux 2 - UBL'!$A124:$R816,15,FALSE)=0,"",VLOOKUP($A124,'B2B - Flux 2 - UBL'!$A124:$R816,15,FALSE))</f>
        <v/>
      </c>
      <c r="O124" s="156" t="str">
        <f>IF(VLOOKUP($A124,'B2B - Flux 2 - UBL'!$A124:$R816,16,FALSE)=0,"",VLOOKUP($A124,'B2B - Flux 2 - UBL'!$A124:$R816,16,FALSE))</f>
        <v/>
      </c>
      <c r="P124" s="156" t="str">
        <f>IF(VLOOKUP($A124,'B2B - Flux 2 - UBL'!$A124:$R816,17,FALSE)=0,"",VLOOKUP($A124,'B2B - Flux 2 - UBL'!$A124:$R816,17,FALSE))</f>
        <v/>
      </c>
      <c r="Q124" s="118" t="str">
        <f>IF(VLOOKUP($A124,'B2B - Flux 2 - UBL'!$A124:$R816,18,FALSE)=0,"",VLOOKUP($A124,'B2B - Flux 2 - UBL'!$A124:$R816,18,FALSE))</f>
        <v/>
      </c>
    </row>
    <row r="125" spans="1:17" ht="42.75" x14ac:dyDescent="0.25">
      <c r="A125" s="43" t="s">
        <v>343</v>
      </c>
      <c r="B125" s="22" t="s">
        <v>19</v>
      </c>
      <c r="C125" s="31"/>
      <c r="D125" s="84"/>
      <c r="E125" s="85" t="s">
        <v>340</v>
      </c>
      <c r="F125" s="50"/>
      <c r="G125" s="101" t="s">
        <v>737</v>
      </c>
      <c r="H125" s="47" t="str">
        <f>IF(VLOOKUP($A125,'B2B - Flux 2 - UBL'!$A125:$P816,9,FALSE)=0,"",VLOOKUP($A125,'B2B - Flux 2 - UBL'!$A125:$P816,9,FALSE))</f>
        <v>IDENTIFIANT</v>
      </c>
      <c r="I125" s="47" t="str">
        <f>IF(VLOOKUP($A125,'B2B - Flux 2 - UBL'!$A125:$P816,10,FALSE)=0,"",VLOOKUP($A125,'B2B - Flux 2 - UBL'!$A125:$P816,10,FALSE))</f>
        <v/>
      </c>
      <c r="J125" s="28" t="str">
        <f>IF(VLOOKUP($A125,'B2B - Flux 2 - UBL'!$A125:$P816,11,FALSE)=0,"",VLOOKUP($A125,'B2B - Flux 2 - UBL'!$A125:$P816,11,FALSE))</f>
        <v/>
      </c>
      <c r="K125" s="55" t="str">
        <f>IF(VLOOKUP($A125,'B2B - Flux 2 - UBL'!$A125:$P816,12,FALSE)=0,"",VLOOKUP($A125,'B2B - Flux 2 - UBL'!$A125:$P816,12,FALSE))</f>
        <v/>
      </c>
      <c r="L125" s="27" t="str">
        <f>IF(VLOOKUP($A125,'B2B - Flux 2 - UBL'!$A125:$P816,13,FALSE)=0,"",VLOOKUP($A125,'B2B - Flux 2 - UBL'!$A125:$P816,13,FALSE))</f>
        <v>Identifiant unique du compte bancaire, domicilié dans un établissement financier, sur lequel il convient que soit effectué le paiement.</v>
      </c>
      <c r="M125" s="101" t="str">
        <f>IF(VLOOKUP($A125,'B2B - Flux 2 - UBL'!$A125:$P816,14,FALSE)=0,"",VLOOKUP($A125,'B2B - Flux 2 - UBL'!$A125:$P816,14,FALSE))</f>
        <v>Exemple : IBAN ou numéro de compte national.</v>
      </c>
      <c r="N125" s="143" t="str">
        <f>IF(VLOOKUP($A125,'B2B - Flux 2 - UBL'!$A125:$R817,15,FALSE)=0,"",VLOOKUP($A125,'B2B - Flux 2 - UBL'!$A125:$R817,15,FALSE))</f>
        <v>G1.21</v>
      </c>
      <c r="O125" s="143" t="str">
        <f>IF(VLOOKUP($A125,'B2B - Flux 2 - UBL'!$A125:$R817,16,FALSE)=0,"",VLOOKUP($A125,'B2B - Flux 2 - UBL'!$A125:$R817,16,FALSE))</f>
        <v/>
      </c>
      <c r="P125" s="22" t="str">
        <f>IF(VLOOKUP($A125,'B2B - Flux 2 - UBL'!$A125:$R817,17,FALSE)=0,"",VLOOKUP($A125,'B2B - Flux 2 - UBL'!$A125:$R817,17,FALSE))</f>
        <v>BR-50
BR-61</v>
      </c>
      <c r="Q125" s="27" t="str">
        <f>IF(VLOOKUP($A125,'B2B - Flux 2 - UBL'!$A125:$R817,18,FALSE)=0,"",VLOOKUP($A125,'B2B - Flux 2 - UBL'!$A125:$R817,18,FALSE))</f>
        <v/>
      </c>
    </row>
    <row r="126" spans="1:17" ht="42.75" x14ac:dyDescent="0.25">
      <c r="A126" s="43" t="s">
        <v>344</v>
      </c>
      <c r="B126" s="22" t="s">
        <v>36</v>
      </c>
      <c r="C126" s="31"/>
      <c r="D126" s="84"/>
      <c r="E126" s="85" t="s">
        <v>341</v>
      </c>
      <c r="F126" s="50"/>
      <c r="G126" s="101" t="s">
        <v>738</v>
      </c>
      <c r="H126" s="47" t="str">
        <f>IF(VLOOKUP($A126,'B2B - Flux 2 - UBL'!$A126:$P817,9,FALSE)=0,"",VLOOKUP($A126,'B2B - Flux 2 - UBL'!$A126:$P817,9,FALSE))</f>
        <v>TEXTE</v>
      </c>
      <c r="I126" s="47">
        <f>IF(VLOOKUP($A126,'B2B - Flux 2 - UBL'!$A126:$P817,10,FALSE)=0,"",VLOOKUP($A126,'B2B - Flux 2 - UBL'!$A126:$P817,10,FALSE))</f>
        <v>100</v>
      </c>
      <c r="J126" s="28" t="str">
        <f>IF(VLOOKUP($A126,'B2B - Flux 2 - UBL'!$A126:$P817,11,FALSE)=0,"",VLOOKUP($A126,'B2B - Flux 2 - UBL'!$A126:$P817,11,FALSE))</f>
        <v/>
      </c>
      <c r="K126" s="55" t="str">
        <f>IF(VLOOKUP($A126,'B2B - Flux 2 - UBL'!$A126:$P817,12,FALSE)=0,"",VLOOKUP($A126,'B2B - Flux 2 - UBL'!$A126:$P817,12,FALSE))</f>
        <v/>
      </c>
      <c r="L126" s="27" t="str">
        <f>IF(VLOOKUP($A126,'B2B - Flux 2 - UBL'!$A126:$P817,13,FALSE)=0,"",VLOOKUP($A126,'B2B - Flux 2 - UBL'!$A126:$P817,13,FALSE))</f>
        <v>Nom d'un compte bancaire, domicilié dans un établissement financier, sur lequel il convient que soit effectué le paiement.</v>
      </c>
      <c r="M126" s="101" t="str">
        <f>IF(VLOOKUP($A126,'B2B - Flux 2 - UBL'!$A126:$P817,14,FALSE)=0,"",VLOOKUP($A126,'B2B - Flux 2 - UBL'!$A126:$P817,14,FALSE))</f>
        <v/>
      </c>
      <c r="N126" s="143" t="str">
        <f>IF(VLOOKUP($A126,'B2B - Flux 2 - UBL'!$A126:$R818,15,FALSE)=0,"",VLOOKUP($A126,'B2B - Flux 2 - UBL'!$A126:$R818,15,FALSE))</f>
        <v/>
      </c>
      <c r="O126" s="143" t="str">
        <f>IF(VLOOKUP($A126,'B2B - Flux 2 - UBL'!$A126:$R818,16,FALSE)=0,"",VLOOKUP($A126,'B2B - Flux 2 - UBL'!$A126:$R818,16,FALSE))</f>
        <v/>
      </c>
      <c r="P126" s="22" t="str">
        <f>IF(VLOOKUP($A126,'B2B - Flux 2 - UBL'!$A126:$R818,17,FALSE)=0,"",VLOOKUP($A126,'B2B - Flux 2 - UBL'!$A126:$R818,17,FALSE))</f>
        <v/>
      </c>
      <c r="Q126" s="27" t="str">
        <f>IF(VLOOKUP($A126,'B2B - Flux 2 - UBL'!$A126:$R818,18,FALSE)=0,"",VLOOKUP($A126,'B2B - Flux 2 - UBL'!$A126:$R818,18,FALSE))</f>
        <v/>
      </c>
    </row>
    <row r="127" spans="1:17" ht="42.75" x14ac:dyDescent="0.25">
      <c r="A127" s="43" t="s">
        <v>345</v>
      </c>
      <c r="B127" s="22" t="s">
        <v>36</v>
      </c>
      <c r="C127" s="31"/>
      <c r="D127" s="83"/>
      <c r="E127" s="85" t="s">
        <v>342</v>
      </c>
      <c r="F127" s="50"/>
      <c r="G127" s="101" t="s">
        <v>739</v>
      </c>
      <c r="H127" s="47" t="str">
        <f>IF(VLOOKUP($A127,'B2B - Flux 2 - UBL'!$A127:$P818,9,FALSE)=0,"",VLOOKUP($A127,'B2B - Flux 2 - UBL'!$A127:$P818,9,FALSE))</f>
        <v>IDENTIFIANT</v>
      </c>
      <c r="I127" s="47" t="str">
        <f>IF(VLOOKUP($A127,'B2B - Flux 2 - UBL'!$A127:$P818,10,FALSE)=0,"",VLOOKUP($A127,'B2B - Flux 2 - UBL'!$A127:$P818,10,FALSE))</f>
        <v/>
      </c>
      <c r="J127" s="28" t="str">
        <f>IF(VLOOKUP($A127,'B2B - Flux 2 - UBL'!$A127:$P818,11,FALSE)=0,"",VLOOKUP($A127,'B2B - Flux 2 - UBL'!$A127:$P818,11,FALSE))</f>
        <v/>
      </c>
      <c r="K127" s="55" t="str">
        <f>IF(VLOOKUP($A127,'B2B - Flux 2 - UBL'!$A127:$P818,12,FALSE)=0,"",VLOOKUP($A127,'B2B - Flux 2 - UBL'!$A127:$P818,12,FALSE))</f>
        <v/>
      </c>
      <c r="L127" s="27" t="str">
        <f>IF(VLOOKUP($A127,'B2B - Flux 2 - UBL'!$A127:$P818,13,FALSE)=0,"",VLOOKUP($A127,'B2B - Flux 2 - UBL'!$A127:$P818,13,FALSE))</f>
        <v>Identifiant de l'établissement financier dans lequel est domicilié un compte bancaire.</v>
      </c>
      <c r="M127" s="101" t="str">
        <f>IF(VLOOKUP($A127,'B2B - Flux 2 - UBL'!$A127:$P818,14,FALSE)=0,"",VLOOKUP($A127,'B2B - Flux 2 - UBL'!$A127:$P818,14,FALSE))</f>
        <v>Exemple : code BIC ou NCC.</v>
      </c>
      <c r="N127" s="143" t="str">
        <f>IF(VLOOKUP($A127,'B2B - Flux 2 - UBL'!$A127:$R819,15,FALSE)=0,"",VLOOKUP($A127,'B2B - Flux 2 - UBL'!$A127:$R819,15,FALSE))</f>
        <v>G1.20
G1.21</v>
      </c>
      <c r="O127" s="143" t="str">
        <f>IF(VLOOKUP($A127,'B2B - Flux 2 - UBL'!$A127:$R819,16,FALSE)=0,"",VLOOKUP($A127,'B2B - Flux 2 - UBL'!$A127:$R819,16,FALSE))</f>
        <v/>
      </c>
      <c r="P127" s="22" t="str">
        <f>IF(VLOOKUP($A127,'B2B - Flux 2 - UBL'!$A127:$R819,17,FALSE)=0,"",VLOOKUP($A127,'B2B - Flux 2 - UBL'!$A127:$R819,17,FALSE))</f>
        <v/>
      </c>
      <c r="Q127" s="27" t="str">
        <f>IF(VLOOKUP($A127,'B2B - Flux 2 - UBL'!$A127:$R819,18,FALSE)=0,"",VLOOKUP($A127,'B2B - Flux 2 - UBL'!$A127:$R819,18,FALSE))</f>
        <v/>
      </c>
    </row>
    <row r="128" spans="1:17" ht="42.75" x14ac:dyDescent="0.25">
      <c r="A128" s="35" t="s">
        <v>353</v>
      </c>
      <c r="B128" s="22" t="s">
        <v>36</v>
      </c>
      <c r="C128" s="31"/>
      <c r="D128" s="48" t="s">
        <v>355</v>
      </c>
      <c r="E128" s="37"/>
      <c r="F128" s="37"/>
      <c r="G128" s="101" t="s">
        <v>740</v>
      </c>
      <c r="H128" s="118" t="str">
        <f>IF(VLOOKUP($A128,'B2B - Flux 2 - UBL'!$A128:$P819,9,FALSE)=0,"",VLOOKUP($A128,'B2B - Flux 2 - UBL'!$A128:$P819,9,FALSE))</f>
        <v/>
      </c>
      <c r="I128" s="118" t="str">
        <f>IF(VLOOKUP($A128,'B2B - Flux 2 - UBL'!$A128:$P819,10,FALSE)=0,"",VLOOKUP($A128,'B2B - Flux 2 - UBL'!$A128:$P819,10,FALSE))</f>
        <v/>
      </c>
      <c r="J128" s="173" t="str">
        <f>IF(VLOOKUP($A128,'B2B - Flux 2 - UBL'!$A128:$P819,11,FALSE)=0,"",VLOOKUP($A128,'B2B - Flux 2 - UBL'!$A128:$P819,11,FALSE))</f>
        <v/>
      </c>
      <c r="K128" s="118" t="str">
        <f>IF(VLOOKUP($A128,'B2B - Flux 2 - UBL'!$A128:$P819,12,FALSE)=0,"",VLOOKUP($A128,'B2B - Flux 2 - UBL'!$A128:$P819,12,FALSE))</f>
        <v/>
      </c>
      <c r="L128" s="132" t="str">
        <f>IF(VLOOKUP($A128,'B2B - Flux 2 - UBL'!$A128:$P819,13,FALSE)=0,"",VLOOKUP($A128,'B2B - Flux 2 - UBL'!$A128:$P819,13,FALSE))</f>
        <v>Groupe de termes métiers fournissant des informations sur la carte utilisée pour le paiement.</v>
      </c>
      <c r="M128" s="154" t="str">
        <f>IF(VLOOKUP($A128,'B2B - Flux 2 - UBL'!$A128:$P819,14,FALSE)=0,"",VLOOKUP($A128,'B2B - Flux 2 - UBL'!$A128:$P819,14,FALSE))</f>
        <v>Utilisé seulement si l'Acheteur a choisi de payer par carte de crédit ou de débit.</v>
      </c>
      <c r="N128" s="156" t="str">
        <f>IF(VLOOKUP($A128,'B2B - Flux 2 - UBL'!$A128:$R820,15,FALSE)=0,"",VLOOKUP($A128,'B2B - Flux 2 - UBL'!$A128:$R820,15,FALSE))</f>
        <v/>
      </c>
      <c r="O128" s="156" t="str">
        <f>IF(VLOOKUP($A128,'B2B - Flux 2 - UBL'!$A128:$R820,16,FALSE)=0,"",VLOOKUP($A128,'B2B - Flux 2 - UBL'!$A128:$R820,16,FALSE))</f>
        <v/>
      </c>
      <c r="P128" s="156" t="str">
        <f>IF(VLOOKUP($A128,'B2B - Flux 2 - UBL'!$A128:$R820,17,FALSE)=0,"",VLOOKUP($A128,'B2B - Flux 2 - UBL'!$A128:$R820,17,FALSE))</f>
        <v/>
      </c>
      <c r="Q128" s="118" t="str">
        <f>IF(VLOOKUP($A128,'B2B - Flux 2 - UBL'!$A128:$R820,18,FALSE)=0,"",VLOOKUP($A128,'B2B - Flux 2 - UBL'!$A128:$R820,18,FALSE))</f>
        <v/>
      </c>
    </row>
    <row r="129" spans="1:17" ht="57" x14ac:dyDescent="0.25">
      <c r="A129" s="43" t="s">
        <v>356</v>
      </c>
      <c r="B129" s="22" t="s">
        <v>19</v>
      </c>
      <c r="C129" s="31"/>
      <c r="D129" s="84"/>
      <c r="E129" s="85" t="s">
        <v>340</v>
      </c>
      <c r="F129" s="50"/>
      <c r="G129" s="101" t="s">
        <v>741</v>
      </c>
      <c r="H129" s="47" t="str">
        <f>IF(VLOOKUP($A129,'B2B - Flux 2 - UBL'!$A129:$P820,9,FALSE)=0,"",VLOOKUP($A129,'B2B - Flux 2 - UBL'!$A129:$P820,9,FALSE))</f>
        <v>TEXTE</v>
      </c>
      <c r="I129" s="47" t="str">
        <f>IF(VLOOKUP($A129,'B2B - Flux 2 - UBL'!$A129:$P820,10,FALSE)=0,"",VLOOKUP($A129,'B2B - Flux 2 - UBL'!$A129:$P820,10,FALSE))</f>
        <v/>
      </c>
      <c r="J129" s="28" t="str">
        <f>IF(VLOOKUP($A129,'B2B - Flux 2 - UBL'!$A129:$P820,11,FALSE)=0,"",VLOOKUP($A129,'B2B - Flux 2 - UBL'!$A129:$P820,11,FALSE))</f>
        <v/>
      </c>
      <c r="K129" s="55" t="str">
        <f>IF(VLOOKUP($A129,'B2B - Flux 2 - UBL'!$A129:$P820,12,FALSE)=0,"",VLOOKUP($A129,'B2B - Flux 2 - UBL'!$A129:$P820,12,FALSE))</f>
        <v/>
      </c>
      <c r="L129" s="27" t="str">
        <f>IF(VLOOKUP($A129,'B2B - Flux 2 - UBL'!$A129:$P820,13,FALSE)=0,"",VLOOKUP($A129,'B2B - Flux 2 - UBL'!$A129:$P820,13,FALSE))</f>
        <v>Numéro de compte primaire (PAN) de la carte utilisée pour le paiement.</v>
      </c>
      <c r="M129" s="101" t="str">
        <f>IF(VLOOKUP($A129,'B2B - Flux 2 - UBL'!$A129:$P820,14,FALSE)=0,"",VLOOKUP($A129,'B2B - Flux 2 - UBL'!$A129:$P820,14,FALSE))</f>
        <v>Conformément aux exigences générales applicables dans les établissements financiers, il convient qu'une Facture ne comporte jamais l'intégralité du numéro de compte primaire d'une carte, mais seulement les 4 à 6 derniers chiffres.</v>
      </c>
      <c r="N129" s="143" t="str">
        <f>IF(VLOOKUP($A129,'B2B - Flux 2 - UBL'!$A129:$R821,15,FALSE)=0,"",VLOOKUP($A129,'B2B - Flux 2 - UBL'!$A129:$R821,15,FALSE))</f>
        <v/>
      </c>
      <c r="O129" s="143" t="str">
        <f>IF(VLOOKUP($A129,'B2B - Flux 2 - UBL'!$A129:$R821,16,FALSE)=0,"",VLOOKUP($A129,'B2B - Flux 2 - UBL'!$A129:$R821,16,FALSE))</f>
        <v/>
      </c>
      <c r="P129" s="22" t="str">
        <f>IF(VLOOKUP($A129,'B2B - Flux 2 - UBL'!$A129:$R821,17,FALSE)=0,"",VLOOKUP($A129,'B2B - Flux 2 - UBL'!$A129:$R821,17,FALSE))</f>
        <v>BR-51</v>
      </c>
      <c r="Q129" s="27" t="str">
        <f>IF(VLOOKUP($A129,'B2B - Flux 2 - UBL'!$A129:$R821,18,FALSE)=0,"",VLOOKUP($A129,'B2B - Flux 2 - UBL'!$A129:$R821,18,FALSE))</f>
        <v/>
      </c>
    </row>
    <row r="130" spans="1:17" ht="42.75" x14ac:dyDescent="0.25">
      <c r="A130" s="43" t="s">
        <v>357</v>
      </c>
      <c r="B130" s="22" t="s">
        <v>36</v>
      </c>
      <c r="C130" s="31"/>
      <c r="D130" s="84"/>
      <c r="E130" s="85" t="s">
        <v>341</v>
      </c>
      <c r="F130" s="50"/>
      <c r="G130" s="101" t="s">
        <v>742</v>
      </c>
      <c r="H130" s="47" t="str">
        <f>IF(VLOOKUP($A130,'B2B - Flux 2 - UBL'!$A130:$P821,9,FALSE)=0,"",VLOOKUP($A130,'B2B - Flux 2 - UBL'!$A130:$P821,9,FALSE))</f>
        <v>TEXTE</v>
      </c>
      <c r="I130" s="47">
        <f>IF(VLOOKUP($A130,'B2B - Flux 2 - UBL'!$A130:$P821,10,FALSE)=0,"",VLOOKUP($A130,'B2B - Flux 2 - UBL'!$A130:$P821,10,FALSE))</f>
        <v>100</v>
      </c>
      <c r="J130" s="28" t="str">
        <f>IF(VLOOKUP($A130,'B2B - Flux 2 - UBL'!$A130:$P821,11,FALSE)=0,"",VLOOKUP($A130,'B2B - Flux 2 - UBL'!$A130:$P821,11,FALSE))</f>
        <v/>
      </c>
      <c r="K130" s="55" t="str">
        <f>IF(VLOOKUP($A130,'B2B - Flux 2 - UBL'!$A130:$P821,12,FALSE)=0,"",VLOOKUP($A130,'B2B - Flux 2 - UBL'!$A130:$P821,12,FALSE))</f>
        <v/>
      </c>
      <c r="L130" s="27" t="str">
        <f>IF(VLOOKUP($A130,'B2B - Flux 2 - UBL'!$A130:$P821,13,FALSE)=0,"",VLOOKUP($A130,'B2B - Flux 2 - UBL'!$A130:$P821,13,FALSE))</f>
        <v>Nom du titulaire de la carte de paiement</v>
      </c>
      <c r="M130" s="101" t="str">
        <f>IF(VLOOKUP($A130,'B2B - Flux 2 - UBL'!$A130:$P821,14,FALSE)=0,"",VLOOKUP($A130,'B2B - Flux 2 - UBL'!$A130:$P821,14,FALSE))</f>
        <v/>
      </c>
      <c r="N130" s="143" t="str">
        <f>IF(VLOOKUP($A130,'B2B - Flux 2 - UBL'!$A130:$R822,15,FALSE)=0,"",VLOOKUP($A130,'B2B - Flux 2 - UBL'!$A130:$R822,15,FALSE))</f>
        <v/>
      </c>
      <c r="O130" s="143" t="str">
        <f>IF(VLOOKUP($A130,'B2B - Flux 2 - UBL'!$A130:$R822,16,FALSE)=0,"",VLOOKUP($A130,'B2B - Flux 2 - UBL'!$A130:$R822,16,FALSE))</f>
        <v/>
      </c>
      <c r="P130" s="22" t="str">
        <f>IF(VLOOKUP($A130,'B2B - Flux 2 - UBL'!$A130:$R822,17,FALSE)=0,"",VLOOKUP($A130,'B2B - Flux 2 - UBL'!$A130:$R822,17,FALSE))</f>
        <v/>
      </c>
      <c r="Q130" s="27" t="str">
        <f>IF(VLOOKUP($A130,'B2B - Flux 2 - UBL'!$A130:$R822,18,FALSE)=0,"",VLOOKUP($A130,'B2B - Flux 2 - UBL'!$A130:$R822,18,FALSE))</f>
        <v/>
      </c>
    </row>
    <row r="131" spans="1:17" ht="57" x14ac:dyDescent="0.25">
      <c r="A131" s="35" t="s">
        <v>358</v>
      </c>
      <c r="B131" s="22" t="s">
        <v>36</v>
      </c>
      <c r="C131" s="31"/>
      <c r="D131" s="48" t="s">
        <v>355</v>
      </c>
      <c r="E131" s="37"/>
      <c r="F131" s="37"/>
      <c r="G131" s="101" t="s">
        <v>743</v>
      </c>
      <c r="H131" s="118" t="str">
        <f>IF(VLOOKUP($A131,'B2B - Flux 2 - UBL'!$A131:$P822,9,FALSE)=0,"",VLOOKUP($A131,'B2B - Flux 2 - UBL'!$A131:$P822,9,FALSE))</f>
        <v/>
      </c>
      <c r="I131" s="118" t="str">
        <f>IF(VLOOKUP($A131,'B2B - Flux 2 - UBL'!$A131:$P822,10,FALSE)=0,"",VLOOKUP($A131,'B2B - Flux 2 - UBL'!$A131:$P822,10,FALSE))</f>
        <v/>
      </c>
      <c r="J131" s="173" t="str">
        <f>IF(VLOOKUP($A131,'B2B - Flux 2 - UBL'!$A131:$P822,11,FALSE)=0,"",VLOOKUP($A131,'B2B - Flux 2 - UBL'!$A131:$P822,11,FALSE))</f>
        <v/>
      </c>
      <c r="K131" s="118" t="str">
        <f>IF(VLOOKUP($A131,'B2B - Flux 2 - UBL'!$A131:$P822,12,FALSE)=0,"",VLOOKUP($A131,'B2B - Flux 2 - UBL'!$A131:$P822,12,FALSE))</f>
        <v/>
      </c>
      <c r="L131" s="132" t="str">
        <f>IF(VLOOKUP($A131,'B2B - Flux 2 - UBL'!$A131:$P822,13,FALSE)=0,"",VLOOKUP($A131,'B2B - Flux 2 - UBL'!$A131:$P822,13,FALSE))</f>
        <v>Groupe de termes métiers spécifiant un prélèvement.</v>
      </c>
      <c r="M131" s="154" t="str">
        <f>IF(VLOOKUP($A131,'B2B - Flux 2 - UBL'!$A131:$P822,14,FALSE)=0,"",VLOOKUP($A131,'B2B - Flux 2 - UBL'!$A131:$P822,14,FALSE))</f>
        <v>Ce groupe peut être utilisé pour préciser dans la facture que le paiement sera effectué par le biais d'un SEPA ou d'un autre prélèvement initié par le Vendeur, conformément aux règles du SEPA ou d'un autre système de prélèvement.</v>
      </c>
      <c r="N131" s="156" t="str">
        <f>IF(VLOOKUP($A131,'B2B - Flux 2 - UBL'!$A131:$R823,15,FALSE)=0,"",VLOOKUP($A131,'B2B - Flux 2 - UBL'!$A131:$R823,15,FALSE))</f>
        <v/>
      </c>
      <c r="O131" s="156" t="str">
        <f>IF(VLOOKUP($A131,'B2B - Flux 2 - UBL'!$A131:$R823,16,FALSE)=0,"",VLOOKUP($A131,'B2B - Flux 2 - UBL'!$A131:$R823,16,FALSE))</f>
        <v/>
      </c>
      <c r="P131" s="156" t="str">
        <f>IF(VLOOKUP($A131,'B2B - Flux 2 - UBL'!$A131:$R823,17,FALSE)=0,"",VLOOKUP($A131,'B2B - Flux 2 - UBL'!$A131:$R823,17,FALSE))</f>
        <v/>
      </c>
      <c r="Q131" s="118" t="str">
        <f>IF(VLOOKUP($A131,'B2B - Flux 2 - UBL'!$A131:$R823,18,FALSE)=0,"",VLOOKUP($A131,'B2B - Flux 2 - UBL'!$A131:$R823,18,FALSE))</f>
        <v/>
      </c>
    </row>
    <row r="132" spans="1:17" ht="28.5" x14ac:dyDescent="0.25">
      <c r="A132" s="43" t="s">
        <v>359</v>
      </c>
      <c r="B132" s="22" t="s">
        <v>36</v>
      </c>
      <c r="C132" s="31"/>
      <c r="D132" s="84"/>
      <c r="E132" s="85" t="s">
        <v>1190</v>
      </c>
      <c r="F132" s="50"/>
      <c r="G132" s="101" t="s">
        <v>744</v>
      </c>
      <c r="H132" s="47" t="str">
        <f>IF(VLOOKUP($A132,'B2B - Flux 2 - UBL'!$A132:$P823,9,FALSE)=0,"",VLOOKUP($A132,'B2B - Flux 2 - UBL'!$A132:$P823,9,FALSE))</f>
        <v>IDENTIFIANT</v>
      </c>
      <c r="I132" s="47" t="str">
        <f>IF(VLOOKUP($A132,'B2B - Flux 2 - UBL'!$A132:$P823,10,FALSE)=0,"",VLOOKUP($A132,'B2B - Flux 2 - UBL'!$A132:$P823,10,FALSE))</f>
        <v/>
      </c>
      <c r="J132" s="28" t="str">
        <f>IF(VLOOKUP($A132,'B2B - Flux 2 - UBL'!$A132:$P823,11,FALSE)=0,"",VLOOKUP($A132,'B2B - Flux 2 - UBL'!$A132:$P823,11,FALSE))</f>
        <v/>
      </c>
      <c r="K132" s="55" t="str">
        <f>IF(VLOOKUP($A132,'B2B - Flux 2 - UBL'!$A132:$P823,12,FALSE)=0,"",VLOOKUP($A132,'B2B - Flux 2 - UBL'!$A132:$P823,12,FALSE))</f>
        <v/>
      </c>
      <c r="L132" s="27" t="str">
        <f>IF(VLOOKUP($A132,'B2B - Flux 2 - UBL'!$A132:$P823,13,FALSE)=0,"",VLOOKUP($A132,'B2B - Flux 2 - UBL'!$A132:$P823,13,FALSE))</f>
        <v>Identifiant unique attribué par le Bénéficiaire, utilisé comme référence pour le mandat de prélèvement automatique.</v>
      </c>
      <c r="M132" s="101" t="str">
        <f>IF(VLOOKUP($A132,'B2B - Flux 2 - UBL'!$A132:$P823,14,FALSE)=0,"",VLOOKUP($A132,'B2B - Flux 2 - UBL'!$A132:$P823,14,FALSE))</f>
        <v>Élément d'information obligatoire en cas de prélèvement SEPA.</v>
      </c>
      <c r="N132" s="143" t="str">
        <f>IF(VLOOKUP($A132,'B2B - Flux 2 - UBL'!$A132:$R824,15,FALSE)=0,"",VLOOKUP($A132,'B2B - Flux 2 - UBL'!$A132:$R824,15,FALSE))</f>
        <v/>
      </c>
      <c r="O132" s="143" t="str">
        <f>IF(VLOOKUP($A132,'B2B - Flux 2 - UBL'!$A132:$R824,16,FALSE)=0,"",VLOOKUP($A132,'B2B - Flux 2 - UBL'!$A132:$R824,16,FALSE))</f>
        <v/>
      </c>
      <c r="P132" s="22" t="str">
        <f>IF(VLOOKUP($A132,'B2B - Flux 2 - UBL'!$A132:$R824,17,FALSE)=0,"",VLOOKUP($A132,'B2B - Flux 2 - UBL'!$A132:$R824,17,FALSE))</f>
        <v/>
      </c>
      <c r="Q132" s="27" t="str">
        <f>IF(VLOOKUP($A132,'B2B - Flux 2 - UBL'!$A132:$R824,18,FALSE)=0,"",VLOOKUP($A132,'B2B - Flux 2 - UBL'!$A132:$R824,18,FALSE))</f>
        <v/>
      </c>
    </row>
    <row r="133" spans="1:17" ht="28.5" x14ac:dyDescent="0.25">
      <c r="A133" s="43" t="s">
        <v>360</v>
      </c>
      <c r="B133" s="22" t="s">
        <v>36</v>
      </c>
      <c r="C133" s="31"/>
      <c r="D133" s="84"/>
      <c r="E133" s="85" t="s">
        <v>1191</v>
      </c>
      <c r="F133" s="50"/>
      <c r="G133" s="101" t="s">
        <v>745</v>
      </c>
      <c r="H133" s="47" t="str">
        <f>IF(VLOOKUP($A133,'B2B - Flux 2 - UBL'!$A133:$P824,9,FALSE)=0,"",VLOOKUP($A133,'B2B - Flux 2 - UBL'!$A133:$P824,9,FALSE))</f>
        <v>IDENTIFIANT</v>
      </c>
      <c r="I133" s="47">
        <f>IF(VLOOKUP($A133,'B2B - Flux 2 - UBL'!$A133:$P824,10,FALSE)=0,"",VLOOKUP($A133,'B2B - Flux 2 - UBL'!$A133:$P824,10,FALSE))</f>
        <v>100</v>
      </c>
      <c r="J133" s="28" t="str">
        <f>IF(VLOOKUP($A133,'B2B - Flux 2 - UBL'!$A133:$P824,11,FALSE)=0,"",VLOOKUP($A133,'B2B - Flux 2 - UBL'!$A133:$P824,11,FALSE))</f>
        <v/>
      </c>
      <c r="K133" s="55" t="str">
        <f>IF(VLOOKUP($A133,'B2B - Flux 2 - UBL'!$A133:$P824,12,FALSE)=0,"",VLOOKUP($A133,'B2B - Flux 2 - UBL'!$A133:$P824,12,FALSE))</f>
        <v/>
      </c>
      <c r="L133" s="27" t="str">
        <f>IF(VLOOKUP($A133,'B2B - Flux 2 - UBL'!$A133:$P824,13,FALSE)=0,"",VLOOKUP($A133,'B2B - Flux 2 - UBL'!$A133:$P824,13,FALSE))</f>
        <v>Identifiant de référence bancaire unique du Bénéficiaire ou du Vendeur, attribué par la banque du Bénéficiaire ou du Vendeur.</v>
      </c>
      <c r="M133" s="101" t="str">
        <f>IF(VLOOKUP($A133,'B2B - Flux 2 - UBL'!$A133:$P824,14,FALSE)=0,"",VLOOKUP($A133,'B2B - Flux 2 - UBL'!$A133:$P824,14,FALSE))</f>
        <v>Élément d'information obligatoire en cas de prélèvement SEPA.</v>
      </c>
      <c r="N133" s="143" t="str">
        <f>IF(VLOOKUP($A133,'B2B - Flux 2 - UBL'!$A133:$R825,15,FALSE)=0,"",VLOOKUP($A133,'B2B - Flux 2 - UBL'!$A133:$R825,15,FALSE))</f>
        <v/>
      </c>
      <c r="O133" s="143" t="str">
        <f>IF(VLOOKUP($A133,'B2B - Flux 2 - UBL'!$A133:$R825,16,FALSE)=0,"",VLOOKUP($A133,'B2B - Flux 2 - UBL'!$A133:$R825,16,FALSE))</f>
        <v/>
      </c>
      <c r="P133" s="22" t="str">
        <f>IF(VLOOKUP($A133,'B2B - Flux 2 - UBL'!$A133:$R825,17,FALSE)=0,"",VLOOKUP($A133,'B2B - Flux 2 - UBL'!$A133:$R825,17,FALSE))</f>
        <v/>
      </c>
      <c r="Q133" s="27" t="str">
        <f>IF(VLOOKUP($A133,'B2B - Flux 2 - UBL'!$A133:$R825,18,FALSE)=0,"",VLOOKUP($A133,'B2B - Flux 2 - UBL'!$A133:$R825,18,FALSE))</f>
        <v/>
      </c>
    </row>
    <row r="134" spans="1:17" ht="42.75" x14ac:dyDescent="0.25">
      <c r="A134" s="43" t="s">
        <v>361</v>
      </c>
      <c r="B134" s="22" t="s">
        <v>36</v>
      </c>
      <c r="C134" s="45"/>
      <c r="D134" s="111"/>
      <c r="E134" s="178" t="s">
        <v>1258</v>
      </c>
      <c r="F134" s="50"/>
      <c r="G134" s="101" t="s">
        <v>746</v>
      </c>
      <c r="H134" s="47" t="str">
        <f>IF(VLOOKUP($A134,'B2B - Flux 2 - UBL'!$A134:$P826,9,FALSE)=0,"",VLOOKUP($A134,'B2B - Flux 2 - UBL'!$A134:$P826,9,FALSE))</f>
        <v>IDENTIFIANT</v>
      </c>
      <c r="I134" s="28" t="str">
        <f>IF(VLOOKUP($A134,'B2B - Flux 2 - UBL'!$A134:$P826,10,FALSE)=0,"",VLOOKUP($A134,'B2B - Flux 2 - UBL'!$A134:$P826,10,FALSE))</f>
        <v/>
      </c>
      <c r="J134" s="28" t="str">
        <f>IF(VLOOKUP($A134,'B2B - Flux 2 - UBL'!$A134:$P825,11,FALSE)=0,"",VLOOKUP($A134,'B2B - Flux 2 - UBL'!$A134:$P825,11,FALSE))</f>
        <v/>
      </c>
      <c r="K134" s="55" t="str">
        <f>IF(VLOOKUP($A134,'B2B - Flux 2 - UBL'!$A134:$P826,12,FALSE)=0,"",VLOOKUP($A134,'B2B - Flux 2 - UBL'!$A134:$P826,12,FALSE))</f>
        <v/>
      </c>
      <c r="L134" s="27" t="str">
        <f>IF(VLOOKUP($A134,'B2B - Flux 2 - UBL'!$A134:$P826,13,FALSE)=0,"",VLOOKUP($A134,'B2B - Flux 2 - UBL'!$A134:$P826,13,FALSE))</f>
        <v>Compte à débiter par prélèvement.</v>
      </c>
      <c r="M134" s="101" t="str">
        <f>IF(VLOOKUP($A134,'B2B - Flux 2 - UBL'!$A134:$P826,14,FALSE)=0,"",VLOOKUP($A134,'B2B - Flux 2 - UBL'!$A134:$P826,14,FALSE))</f>
        <v/>
      </c>
      <c r="N134" s="143" t="str">
        <f>IF(VLOOKUP($A134,'B2B - Flux 2 - UBL'!$A134:$R826,15,FALSE)=0,"",VLOOKUP($A134,'B2B - Flux 2 - UBL'!$A134:$R826,15,FALSE))</f>
        <v/>
      </c>
      <c r="O134" s="143" t="str">
        <f>IF(VLOOKUP($A134,'B2B - Flux 2 - UBL'!$A134:$R826,16,FALSE)=0,"",VLOOKUP($A134,'B2B - Flux 2 - UBL'!$A134:$R826,16,FALSE))</f>
        <v/>
      </c>
      <c r="P134" s="22" t="str">
        <f>IF(VLOOKUP($A134,'B2B - Flux 2 - UBL'!$A134:$R826,17,FALSE)=0,"",VLOOKUP($A134,'B2B - Flux 2 - UBL'!$A134:$R826,17,FALSE))</f>
        <v/>
      </c>
      <c r="Q134" s="27" t="str">
        <f>IF(VLOOKUP($A134,'B2B - Flux 2 - UBL'!$A134:$R826,18,FALSE)=0,"",VLOOKUP($A134,'B2B - Flux 2 - UBL'!$A134:$R826,18,FALSE))</f>
        <v/>
      </c>
    </row>
    <row r="135" spans="1:17" ht="57" x14ac:dyDescent="0.25">
      <c r="A135" s="23" t="s">
        <v>180</v>
      </c>
      <c r="B135" s="22" t="s">
        <v>42</v>
      </c>
      <c r="C135" s="81" t="s">
        <v>181</v>
      </c>
      <c r="D135" s="56"/>
      <c r="E135" s="56"/>
      <c r="F135" s="56"/>
      <c r="G135" s="101" t="s">
        <v>871</v>
      </c>
      <c r="H135" s="118" t="str">
        <f>IF(VLOOKUP($A135,'B2B - Flux 2 - UBL'!$A135:$P827,9,FALSE)=0,"",VLOOKUP($A135,'B2B - Flux 2 - UBL'!$A135:$P827,9,FALSE))</f>
        <v/>
      </c>
      <c r="I135" s="118" t="str">
        <f>IF(VLOOKUP($A135,'B2B - Flux 2 - UBL'!$A135:$P827,10,FALSE)=0,"",VLOOKUP($A135,'B2B - Flux 2 - UBL'!$A135:$P827,10,FALSE))</f>
        <v/>
      </c>
      <c r="J135" s="173" t="str">
        <f>IF(VLOOKUP($A135,'B2B - Flux 2 - UBL'!$A135:$P826,11,FALSE)=0,"",VLOOKUP($A135,'B2B - Flux 2 - UBL'!$A135:$P826,11,FALSE))</f>
        <v/>
      </c>
      <c r="K135" s="118" t="str">
        <f>IF(VLOOKUP($A135,'B2B - Flux 2 - UBL'!$A135:$P827,12,FALSE)=0,"",VLOOKUP($A135,'B2B - Flux 2 - UBL'!$A135:$P827,12,FALSE))</f>
        <v/>
      </c>
      <c r="L135" s="132" t="str">
        <f>IF(VLOOKUP($A135,'B2B - Flux 2 - UBL'!$A135:$P827,13,FALSE)=0,"",VLOOKUP($A135,'B2B - Flux 2 - UBL'!$A135:$P827,13,FALSE))</f>
        <v xml:space="preserve">Groupe de termes métiers fournissant des informations sur les remises applicables à la Facture dans son ensemble. </v>
      </c>
      <c r="M135" s="154" t="str">
        <f>IF(VLOOKUP($A135,'B2B - Flux 2 - UBL'!$A135:$P827,14,FALSE)=0,"",VLOOKUP($A135,'B2B - Flux 2 - UBL'!$A135:$P827,14,FALSE))</f>
        <v>Les déductions telles que la taxe retenue à la source peuvent donc être spécifiés dans ce groupe.</v>
      </c>
      <c r="N135" s="156" t="str">
        <f>IF(VLOOKUP($A135,'B2B - Flux 2 - UBL'!$A135:$R827,15,FALSE)=0,"",VLOOKUP($A135,'B2B - Flux 2 - UBL'!$A135:$R827,15,FALSE))</f>
        <v/>
      </c>
      <c r="O135" s="156" t="str">
        <f>IF(VLOOKUP($A135,'B2B - Flux 2 - UBL'!$A135:$R827,16,FALSE)=0,"",VLOOKUP($A135,'B2B - Flux 2 - UBL'!$A135:$R827,16,FALSE))</f>
        <v/>
      </c>
      <c r="P135" s="156" t="str">
        <f>IF(VLOOKUP($A135,'B2B - Flux 2 - UBL'!$A135:$R827,17,FALSE)=0,"",VLOOKUP($A135,'B2B - Flux 2 - UBL'!$A135:$R827,17,FALSE))</f>
        <v/>
      </c>
      <c r="Q135" s="118" t="str">
        <f>IF(VLOOKUP($A135,'B2B - Flux 2 - UBL'!$A135:$R827,18,FALSE)=0,"",VLOOKUP($A135,'B2B - Flux 2 - UBL'!$A135:$R827,18,FALSE))</f>
        <v/>
      </c>
    </row>
    <row r="136" spans="1:17" ht="28.5" x14ac:dyDescent="0.25">
      <c r="A136" s="35" t="s">
        <v>182</v>
      </c>
      <c r="B136" s="22" t="s">
        <v>19</v>
      </c>
      <c r="C136" s="31"/>
      <c r="D136" s="32" t="s">
        <v>183</v>
      </c>
      <c r="E136" s="37"/>
      <c r="F136" s="33"/>
      <c r="G136" s="101" t="s">
        <v>747</v>
      </c>
      <c r="H136" s="47" t="str">
        <f>IF(VLOOKUP($A136,'B2B - Flux 2 - UBL'!$A136:$P828,9,FALSE)=0,"",VLOOKUP($A136,'B2B - Flux 2 - UBL'!$A136:$P828,9,FALSE))</f>
        <v>MONTANT</v>
      </c>
      <c r="I136" s="28">
        <f>IF(VLOOKUP($A136,'B2B - Flux 2 - UBL'!$A136:$P828,10,FALSE)=0,"",VLOOKUP($A136,'B2B - Flux 2 - UBL'!$A136:$P828,10,FALSE))</f>
        <v>19.2</v>
      </c>
      <c r="J136" s="28" t="str">
        <f>IF(VLOOKUP($A136,'B2B - Flux 2 - UBL'!$A136:$P827,11,FALSE)=0,"",VLOOKUP($A136,'B2B - Flux 2 - UBL'!$A136:$P827,11,FALSE))</f>
        <v/>
      </c>
      <c r="K136" s="55" t="str">
        <f>IF(VLOOKUP($A136,'B2B - Flux 2 - UBL'!$A136:$P828,12,FALSE)=0,"",VLOOKUP($A136,'B2B - Flux 2 - UBL'!$A136:$P828,12,FALSE))</f>
        <v/>
      </c>
      <c r="L136" s="27" t="str">
        <f>IF(VLOOKUP($A136,'B2B - Flux 2 - UBL'!$A136:$P828,13,FALSE)=0,"",VLOOKUP($A136,'B2B - Flux 2 - UBL'!$A136:$P828,13,FALSE))</f>
        <v>Montant d'une remise de pied, hors TVA.</v>
      </c>
      <c r="M136" s="101" t="str">
        <f>IF(VLOOKUP($A136,'B2B - Flux 2 - UBL'!$A136:$P828,14,FALSE)=0,"",VLOOKUP($A136,'B2B - Flux 2 - UBL'!$A136:$P828,14,FALSE))</f>
        <v/>
      </c>
      <c r="N136" s="143" t="str">
        <f>IF(VLOOKUP($A136,'B2B - Flux 2 - UBL'!$A136:$R828,15,FALSE)=0,"",VLOOKUP($A136,'B2B - Flux 2 - UBL'!$A136:$R828,15,FALSE))</f>
        <v>G1.13
G1.30</v>
      </c>
      <c r="O136" s="143" t="str">
        <f>IF(VLOOKUP($A136,'B2B - Flux 2 - UBL'!$A136:$R828,16,FALSE)=0,"",VLOOKUP($A136,'B2B - Flux 2 - UBL'!$A136:$R828,16,FALSE))</f>
        <v/>
      </c>
      <c r="P136" s="22" t="str">
        <f>IF(VLOOKUP($A136,'B2B - Flux 2 - UBL'!$A136:$R828,17,FALSE)=0,"",VLOOKUP($A136,'B2B - Flux 2 - UBL'!$A136:$R828,17,FALSE))</f>
        <v>BR-31</v>
      </c>
      <c r="Q136" s="27" t="str">
        <f>IF(VLOOKUP($A136,'B2B - Flux 2 - UBL'!$A136:$R828,18,FALSE)=0,"",VLOOKUP($A136,'B2B - Flux 2 - UBL'!$A136:$R828,18,FALSE))</f>
        <v/>
      </c>
    </row>
    <row r="137" spans="1:17" ht="42.75" x14ac:dyDescent="0.25">
      <c r="A137" s="35" t="s">
        <v>363</v>
      </c>
      <c r="B137" s="22" t="s">
        <v>36</v>
      </c>
      <c r="C137" s="31"/>
      <c r="D137" s="32" t="s">
        <v>365</v>
      </c>
      <c r="E137" s="37"/>
      <c r="F137" s="33"/>
      <c r="G137" s="101" t="s">
        <v>748</v>
      </c>
      <c r="H137" s="47" t="str">
        <f>IF(VLOOKUP($A137,'B2B - Flux 2 - UBL'!$A137:$P829,9,FALSE)=0,"",VLOOKUP($A137,'B2B - Flux 2 - UBL'!$A137:$P829,9,FALSE))</f>
        <v>MONTANT</v>
      </c>
      <c r="I137" s="28">
        <f>IF(VLOOKUP($A137,'B2B - Flux 2 - UBL'!$A137:$P829,10,FALSE)=0,"",VLOOKUP($A137,'B2B - Flux 2 - UBL'!$A137:$P829,10,FALSE))</f>
        <v>19.2</v>
      </c>
      <c r="J137" s="28" t="str">
        <f>IF(VLOOKUP($A137,'B2B - Flux 2 - UBL'!$A137:$P828,11,FALSE)=0,"",VLOOKUP($A137,'B2B - Flux 2 - UBL'!$A137:$P828,11,FALSE))</f>
        <v/>
      </c>
      <c r="K137" s="55" t="str">
        <f>IF(VLOOKUP($A137,'B2B - Flux 2 - UBL'!$A137:$P829,12,FALSE)=0,"",VLOOKUP($A137,'B2B - Flux 2 - UBL'!$A137:$P829,12,FALSE))</f>
        <v/>
      </c>
      <c r="L137" s="27" t="str">
        <f>IF(VLOOKUP($A137,'B2B - Flux 2 - UBL'!$A137:$P829,13,FALSE)=0,"",VLOOKUP($A137,'B2B - Flux 2 - UBL'!$A137:$P829,13,FALSE))</f>
        <v>Montant de base pouvant être utilisé conjointement avec le Pourcentage de remise au niveau du document pour calculer le Montant de la remise au niveau du document.</v>
      </c>
      <c r="M137" s="101" t="str">
        <f>IF(VLOOKUP($A137,'B2B - Flux 2 - UBL'!$A137:$P829,14,FALSE)=0,"",VLOOKUP($A137,'B2B - Flux 2 - UBL'!$A137:$P829,14,FALSE))</f>
        <v/>
      </c>
      <c r="N137" s="143" t="str">
        <f>IF(VLOOKUP($A137,'B2B - Flux 2 - UBL'!$A137:$R829,15,FALSE)=0,"",VLOOKUP($A137,'B2B - Flux 2 - UBL'!$A137:$R829,15,FALSE))</f>
        <v>G1.13</v>
      </c>
      <c r="O137" s="143" t="str">
        <f>IF(VLOOKUP($A137,'B2B - Flux 2 - UBL'!$A137:$R829,16,FALSE)=0,"",VLOOKUP($A137,'B2B - Flux 2 - UBL'!$A137:$R829,16,FALSE))</f>
        <v/>
      </c>
      <c r="P137" s="22" t="str">
        <f>IF(VLOOKUP($A137,'B2B - Flux 2 - UBL'!$A137:$R829,17,FALSE)=0,"",VLOOKUP($A137,'B2B - Flux 2 - UBL'!$A137:$R829,17,FALSE))</f>
        <v/>
      </c>
      <c r="Q137" s="27" t="str">
        <f>IF(VLOOKUP($A137,'B2B - Flux 2 - UBL'!$A137:$R829,18,FALSE)=0,"",VLOOKUP($A137,'B2B - Flux 2 - UBL'!$A137:$R829,18,FALSE))</f>
        <v/>
      </c>
    </row>
    <row r="138" spans="1:17" ht="42.75" x14ac:dyDescent="0.25">
      <c r="A138" s="35" t="s">
        <v>364</v>
      </c>
      <c r="B138" s="22" t="s">
        <v>36</v>
      </c>
      <c r="C138" s="31"/>
      <c r="D138" s="32" t="s">
        <v>366</v>
      </c>
      <c r="E138" s="37"/>
      <c r="F138" s="33"/>
      <c r="G138" s="101" t="s">
        <v>749</v>
      </c>
      <c r="H138" s="47" t="str">
        <f>IF(VLOOKUP($A138,'B2B - Flux 2 - UBL'!$A138:$P830,9,FALSE)=0,"",VLOOKUP($A138,'B2B - Flux 2 - UBL'!$A138:$P830,9,FALSE))</f>
        <v>POURCENTAGE</v>
      </c>
      <c r="I138" s="28" t="str">
        <f>IF(VLOOKUP($A138,'B2B - Flux 2 - UBL'!$A138:$P830,10,FALSE)=0,"",VLOOKUP($A138,'B2B - Flux 2 - UBL'!$A138:$P830,10,FALSE))</f>
        <v/>
      </c>
      <c r="J138" s="28" t="str">
        <f>IF(VLOOKUP($A138,'B2B - Flux 2 - UBL'!$A138:$P829,11,FALSE)=0,"",VLOOKUP($A138,'B2B - Flux 2 - UBL'!$A138:$P829,11,FALSE))</f>
        <v/>
      </c>
      <c r="K138" s="55" t="str">
        <f>IF(VLOOKUP($A138,'B2B - Flux 2 - UBL'!$A138:$P830,12,FALSE)=0,"",VLOOKUP($A138,'B2B - Flux 2 - UBL'!$A138:$P830,12,FALSE))</f>
        <v/>
      </c>
      <c r="L138" s="27" t="str">
        <f>IF(VLOOKUP($A138,'B2B - Flux 2 - UBL'!$A138:$P830,13,FALSE)=0,"",VLOOKUP($A138,'B2B - Flux 2 - UBL'!$A138:$P830,13,FALSE))</f>
        <v>Pourcentage pouvant être utilisé conjointement avec l'Assiette de la remise au niveau du document pour calculer le Montant de la remise au niveau du document.</v>
      </c>
      <c r="M138" s="101" t="str">
        <f>IF(VLOOKUP($A138,'B2B - Flux 2 - UBL'!$A138:$P830,14,FALSE)=0,"",VLOOKUP($A138,'B2B - Flux 2 - UBL'!$A138:$P830,14,FALSE))</f>
        <v/>
      </c>
      <c r="N138" s="143" t="str">
        <f>IF(VLOOKUP($A138,'B2B - Flux 2 - UBL'!$A138:$R830,15,FALSE)=0,"",VLOOKUP($A138,'B2B - Flux 2 - UBL'!$A138:$R830,15,FALSE))</f>
        <v/>
      </c>
      <c r="O138" s="143" t="str">
        <f>IF(VLOOKUP($A138,'B2B - Flux 2 - UBL'!$A138:$R830,16,FALSE)=0,"",VLOOKUP($A138,'B2B - Flux 2 - UBL'!$A138:$R830,16,FALSE))</f>
        <v/>
      </c>
      <c r="P138" s="22" t="str">
        <f>IF(VLOOKUP($A138,'B2B - Flux 2 - UBL'!$A138:$R830,17,FALSE)=0,"",VLOOKUP($A138,'B2B - Flux 2 - UBL'!$A138:$R830,17,FALSE))</f>
        <v/>
      </c>
      <c r="Q138" s="27" t="str">
        <f>IF(VLOOKUP($A138,'B2B - Flux 2 - UBL'!$A138:$R830,18,FALSE)=0,"",VLOOKUP($A138,'B2B - Flux 2 - UBL'!$A138:$R830,18,FALSE))</f>
        <v/>
      </c>
    </row>
    <row r="139" spans="1:17" ht="142.5" x14ac:dyDescent="0.25">
      <c r="A139" s="35" t="s">
        <v>184</v>
      </c>
      <c r="B139" s="22" t="s">
        <v>19</v>
      </c>
      <c r="C139" s="31"/>
      <c r="D139" s="86" t="s">
        <v>269</v>
      </c>
      <c r="E139" s="87"/>
      <c r="F139" s="88"/>
      <c r="G139" s="101" t="s">
        <v>750</v>
      </c>
      <c r="H139" s="47" t="str">
        <f>IF(VLOOKUP($A139,'B2B - Flux 2 - UBL'!$A139:$P831,9,FALSE)=0,"",VLOOKUP($A139,'B2B - Flux 2 - UBL'!$A139:$P831,9,FALSE))</f>
        <v>CODE</v>
      </c>
      <c r="I139" s="28">
        <f>IF(VLOOKUP($A139,'B2B - Flux 2 - UBL'!$A139:$P831,10,FALSE)=0,"",VLOOKUP($A139,'B2B - Flux 2 - UBL'!$A139:$P831,10,FALSE))</f>
        <v>2</v>
      </c>
      <c r="J139" s="28" t="str">
        <f>IF(VLOOKUP($A139,'B2B - Flux 2 - UBL'!$A139:$P830,11,FALSE)=0,"",VLOOKUP($A139,'B2B - Flux 2 - UBL'!$A139:$P830,11,FALSE))</f>
        <v>UNTDID 5305</v>
      </c>
      <c r="K139" s="55" t="str">
        <f>IF(VLOOKUP($A139,'B2B - Flux 2 - UBL'!$A139:$P831,12,FALSE)=0,"",VLOOKUP($A139,'B2B - Flux 2 - UBL'!$A139:$P831,12,FALSE))</f>
        <v/>
      </c>
      <c r="L139" s="27" t="str">
        <f>IF(VLOOKUP($A139,'B2B - Flux 2 - UBL'!$A139:$P831,13,FALSE)=0,"",VLOOKUP($A139,'B2B - Flux 2 - UBL'!$A139:$P831,13,FALSE))</f>
        <v>Identification codée du type de TVA applicable à la remise au niveau du document.</v>
      </c>
      <c r="M139" s="101" t="str">
        <f>IF(VLOOKUP($A139,'B2B - Flux 2 - UBL'!$A139:$P831,14,FALSE)=0,"",VLOOKUP($A139,'B2B - Flux 2 - UBL'!$A139:$P831,14,FALSE))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9" s="143" t="str">
        <f>IF(VLOOKUP($A139,'B2B - Flux 2 - UBL'!$A139:$R831,15,FALSE)=0,"",VLOOKUP($A139,'B2B - Flux 2 - UBL'!$A139:$R831,15,FALSE))</f>
        <v>G2.31</v>
      </c>
      <c r="O139" s="143" t="str">
        <f>IF(VLOOKUP($A139,'B2B - Flux 2 - UBL'!$A139:$R831,16,FALSE)=0,"",VLOOKUP($A139,'B2B - Flux 2 - UBL'!$A139:$R831,16,FALSE))</f>
        <v/>
      </c>
      <c r="P139" s="22" t="str">
        <f>IF(VLOOKUP($A139,'B2B - Flux 2 - UBL'!$A139:$R831,17,FALSE)=0,"",VLOOKUP($A139,'B2B - Flux 2 - UBL'!$A139:$R831,17,FALSE))</f>
        <v>BR-32</v>
      </c>
      <c r="Q139" s="27" t="str">
        <f>IF(VLOOKUP($A139,'B2B - Flux 2 - UBL'!$A139:$R831,18,FALSE)=0,"",VLOOKUP($A139,'B2B - Flux 2 - UBL'!$A139:$R831,18,FALSE))</f>
        <v/>
      </c>
    </row>
    <row r="140" spans="1:17" ht="42.75" x14ac:dyDescent="0.25">
      <c r="A140" s="35" t="s">
        <v>369</v>
      </c>
      <c r="B140" s="22" t="s">
        <v>36</v>
      </c>
      <c r="C140" s="45"/>
      <c r="D140" s="86" t="s">
        <v>372</v>
      </c>
      <c r="E140" s="87"/>
      <c r="F140" s="87"/>
      <c r="G140" s="101" t="s">
        <v>751</v>
      </c>
      <c r="H140" s="172" t="str">
        <f>IF(VLOOKUP($A140,'B2B - Flux 2 - UBL'!$A140:$P832,9,FALSE)=0,"",VLOOKUP($A140,'B2B - Flux 2 - UBL'!$A140:$P832,9,FALSE))</f>
        <v>POURCENTAGE</v>
      </c>
      <c r="I140" s="172" t="str">
        <f>IF(VLOOKUP($A140,'B2B - Flux 2 - UBL'!$A140:$P832,10,FALSE)=0,"",VLOOKUP($A140,'B2B - Flux 2 - UBL'!$A140:$P832,10,FALSE))</f>
        <v/>
      </c>
      <c r="J140" s="172" t="str">
        <f>IF(VLOOKUP($A140,'B2B - Flux 2 - UBL'!$A140:$P831,11,FALSE)=0,"",VLOOKUP($A140,'B2B - Flux 2 - UBL'!$A140:$P831,11,FALSE))</f>
        <v/>
      </c>
      <c r="K140" s="172" t="str">
        <f>IF(VLOOKUP($A140,'B2B - Flux 2 - UBL'!$A140:$P832,12,FALSE)=0,"",VLOOKUP($A140,'B2B - Flux 2 - UBL'!$A140:$P832,12,FALSE))</f>
        <v/>
      </c>
      <c r="L140" s="132" t="str">
        <f>IF(VLOOKUP($A140,'B2B - Flux 2 - UBL'!$A140:$P832,13,FALSE)=0,"",VLOOKUP($A140,'B2B - Flux 2 - UBL'!$A140:$P832,13,FALSE))</f>
        <v>Taux de TVA, exprimé sous forme de pourcentage, applicable à la remise au niveau du document.</v>
      </c>
      <c r="M140" s="154" t="str">
        <f>IF(VLOOKUP($A140,'B2B - Flux 2 - UBL'!$A140:$P832,14,FALSE)=0,"",VLOOKUP($A140,'B2B - Flux 2 - UBL'!$A140:$P832,14,FALSE))</f>
        <v/>
      </c>
      <c r="N140" s="156" t="str">
        <f>IF(VLOOKUP($A140,'B2B - Flux 2 - UBL'!$A140:$R832,15,FALSE)=0,"",VLOOKUP($A140,'B2B - Flux 2 - UBL'!$A140:$R832,15,FALSE))</f>
        <v>G6.10</v>
      </c>
      <c r="O140" s="156" t="str">
        <f>IF(VLOOKUP($A140,'B2B - Flux 2 - UBL'!$A140:$R832,16,FALSE)=0,"",VLOOKUP($A140,'B2B - Flux 2 - UBL'!$A140:$R832,16,FALSE))</f>
        <v/>
      </c>
      <c r="P140" s="22" t="str">
        <f>IF(VLOOKUP($A140,'B2B - Flux 2 - UBL'!$A140:$R832,17,FALSE)=0,"",VLOOKUP($A140,'B2B - Flux 2 - UBL'!$A140:$R832,17,FALSE))</f>
        <v/>
      </c>
      <c r="Q140" s="118" t="str">
        <f>IF(VLOOKUP($A140,'B2B - Flux 2 - UBL'!$A140:$R832,18,FALSE)=0,"",VLOOKUP($A140,'B2B - Flux 2 - UBL'!$A140:$R832,18,FALSE))</f>
        <v/>
      </c>
    </row>
    <row r="141" spans="1:17" ht="42.75" x14ac:dyDescent="0.25">
      <c r="A141" s="35" t="s">
        <v>370</v>
      </c>
      <c r="B141" s="22" t="s">
        <v>36</v>
      </c>
      <c r="C141" s="45"/>
      <c r="D141" s="86" t="s">
        <v>373</v>
      </c>
      <c r="E141" s="87"/>
      <c r="F141" s="87"/>
      <c r="G141" s="101" t="s">
        <v>752</v>
      </c>
      <c r="H141" s="47" t="str">
        <f>IF(VLOOKUP($A141,'B2B - Flux 2 - UBL'!$A141:$P833,9,FALSE)=0,"",VLOOKUP($A141,'B2B - Flux 2 - UBL'!$A141:$P833,9,FALSE))</f>
        <v>TEXTE</v>
      </c>
      <c r="I141" s="28">
        <f>IF(VLOOKUP($A141,'B2B - Flux 2 - UBL'!$A141:$P833,10,FALSE)=0,"",VLOOKUP($A141,'B2B - Flux 2 - UBL'!$A141:$P833,10,FALSE))</f>
        <v>1024</v>
      </c>
      <c r="J141" s="28" t="str">
        <f>IF(VLOOKUP($A141,'B2B - Flux 2 - UBL'!$A141:$P832,11,FALSE)=0,"",VLOOKUP($A141,'B2B - Flux 2 - UBL'!$A141:$P832,11,FALSE))</f>
        <v/>
      </c>
      <c r="K141" s="55" t="str">
        <f>IF(VLOOKUP($A141,'B2B - Flux 2 - UBL'!$A141:$P833,12,FALSE)=0,"",VLOOKUP($A141,'B2B - Flux 2 - UBL'!$A141:$P833,12,FALSE))</f>
        <v/>
      </c>
      <c r="L141" s="27" t="str">
        <f>IF(VLOOKUP($A141,'B2B - Flux 2 - UBL'!$A141:$P833,13,FALSE)=0,"",VLOOKUP($A141,'B2B - Flux 2 - UBL'!$A141:$P833,13,FALSE))</f>
        <v>Motif de la remise au niveau du document, exprimé sous forme de texte.</v>
      </c>
      <c r="M141" s="101" t="str">
        <f>IF(VLOOKUP($A141,'B2B - Flux 2 - UBL'!$A141:$P833,14,FALSE)=0,"",VLOOKUP($A141,'B2B - Flux 2 - UBL'!$A141:$P833,14,FALSE))</f>
        <v/>
      </c>
      <c r="N141" s="143" t="str">
        <f>IF(VLOOKUP($A141,'B2B - Flux 2 - UBL'!$A141:$R833,15,FALSE)=0,"",VLOOKUP($A141,'B2B - Flux 2 - UBL'!$A141:$R833,15,FALSE))</f>
        <v>P1.08</v>
      </c>
      <c r="O141" s="143" t="str">
        <f>IF(VLOOKUP($A141,'B2B - Flux 2 - UBL'!$A141:$R833,16,FALSE)=0,"",VLOOKUP($A141,'B2B - Flux 2 - UBL'!$A141:$R833,16,FALSE))</f>
        <v/>
      </c>
      <c r="P141" s="22" t="str">
        <f>IF(VLOOKUP($A141,'B2B - Flux 2 - UBL'!$A141:$R833,17,FALSE)=0,"",VLOOKUP($A141,'B2B - Flux 2 - UBL'!$A141:$R833,17,FALSE))</f>
        <v>BR-33
BR-CO-5
BR-CO-21</v>
      </c>
      <c r="Q141" s="27" t="str">
        <f>IF(VLOOKUP($A141,'B2B - Flux 2 - UBL'!$A141:$R833,18,FALSE)=0,"",VLOOKUP($A141,'B2B - Flux 2 - UBL'!$A141:$R833,18,FALSE))</f>
        <v/>
      </c>
    </row>
    <row r="142" spans="1:17" ht="42.75" x14ac:dyDescent="0.25">
      <c r="A142" s="35" t="s">
        <v>371</v>
      </c>
      <c r="B142" s="22" t="s">
        <v>36</v>
      </c>
      <c r="C142" s="45"/>
      <c r="D142" s="86" t="s">
        <v>374</v>
      </c>
      <c r="E142" s="87"/>
      <c r="F142" s="87"/>
      <c r="G142" s="101" t="s">
        <v>753</v>
      </c>
      <c r="H142" s="47" t="str">
        <f>IF(VLOOKUP($A142,'B2B - Flux 2 - UBL'!$A142:$P834,9,FALSE)=0,"",VLOOKUP($A142,'B2B - Flux 2 - UBL'!$A142:$P834,9,FALSE))</f>
        <v>CODE</v>
      </c>
      <c r="I142" s="28" t="str">
        <f>IF(VLOOKUP($A142,'B2B - Flux 2 - UBL'!$A142:$P834,10,FALSE)=0,"",VLOOKUP($A142,'B2B - Flux 2 - UBL'!$A142:$P834,10,FALSE))</f>
        <v/>
      </c>
      <c r="J142" s="28" t="str">
        <f>IF(VLOOKUP($A142,'B2B - Flux 2 - UBL'!$A142:$P833,11,FALSE)=0,"",VLOOKUP($A142,'B2B - Flux 2 - UBL'!$A142:$P833,11,FALSE))</f>
        <v>UNTDID 5189</v>
      </c>
      <c r="K142" s="55" t="str">
        <f>IF(VLOOKUP($A142,'B2B - Flux 2 - UBL'!$A142:$P834,12,FALSE)=0,"",VLOOKUP($A142,'B2B - Flux 2 - UBL'!$A142:$P834,12,FALSE))</f>
        <v/>
      </c>
      <c r="L142" s="27" t="str">
        <f>IF(VLOOKUP($A142,'B2B - Flux 2 - UBL'!$A142:$P834,13,FALSE)=0,"",VLOOKUP($A142,'B2B - Flux 2 - UBL'!$A142:$P834,13,FALSE))</f>
        <v>Motif de la remise au niveau du document, exprimé sous forme de code.</v>
      </c>
      <c r="M142" s="101" t="str">
        <f>IF(VLOOKUP($A142,'B2B - Flux 2 - UBL'!$A142:$P834,14,FALSE)=0,"",VLOOKUP($A142,'B2B - Flux 2 - UBL'!$A142:$P834,14,FALSE))</f>
        <v>Le Code de motif de la remise au niveau du document et le Motif de la remise au niveau du document doivent indiquer le même motif de remise.</v>
      </c>
      <c r="N142" s="143" t="str">
        <f>IF(VLOOKUP($A142,'B2B - Flux 2 - UBL'!$A142:$R834,15,FALSE)=0,"",VLOOKUP($A142,'B2B - Flux 2 - UBL'!$A142:$R834,15,FALSE))</f>
        <v>G1.29</v>
      </c>
      <c r="O142" s="143" t="str">
        <f>IF(VLOOKUP($A142,'B2B - Flux 2 - UBL'!$A142:$R834,16,FALSE)=0,"",VLOOKUP($A142,'B2B - Flux 2 - UBL'!$A142:$R834,16,FALSE))</f>
        <v/>
      </c>
      <c r="P142" s="22" t="str">
        <f>IF(VLOOKUP($A142,'B2B - Flux 2 - UBL'!$A142:$R834,17,FALSE)=0,"",VLOOKUP($A142,'B2B - Flux 2 - UBL'!$A142:$R834,17,FALSE))</f>
        <v>BR-33
BR-CO-5
BR-CO-21</v>
      </c>
      <c r="Q142" s="27" t="str">
        <f>IF(VLOOKUP($A142,'B2B - Flux 2 - UBL'!$A142:$R834,18,FALSE)=0,"",VLOOKUP($A142,'B2B - Flux 2 - UBL'!$A142:$R834,18,FALSE))</f>
        <v/>
      </c>
    </row>
    <row r="143" spans="1:17" ht="57" x14ac:dyDescent="0.25">
      <c r="A143" s="23" t="s">
        <v>186</v>
      </c>
      <c r="B143" s="22" t="s">
        <v>42</v>
      </c>
      <c r="C143" s="81" t="s">
        <v>187</v>
      </c>
      <c r="D143" s="56"/>
      <c r="E143" s="56"/>
      <c r="F143" s="56"/>
      <c r="G143" s="101" t="s">
        <v>872</v>
      </c>
      <c r="H143" s="118" t="str">
        <f>IF(VLOOKUP($A143,'B2B - Flux 2 - UBL'!$A143:$P835,9,FALSE)=0,"",VLOOKUP($A143,'B2B - Flux 2 - UBL'!$A143:$P835,9,FALSE))</f>
        <v/>
      </c>
      <c r="I143" s="118" t="str">
        <f>IF(VLOOKUP($A143,'B2B - Flux 2 - UBL'!$A143:$P835,10,FALSE)=0,"",VLOOKUP($A143,'B2B - Flux 2 - UBL'!$A143:$P835,10,FALSE))</f>
        <v/>
      </c>
      <c r="J143" s="173" t="str">
        <f>IF(VLOOKUP($A143,'B2B - Flux 2 - UBL'!$A143:$P834,11,FALSE)=0,"",VLOOKUP($A143,'B2B - Flux 2 - UBL'!$A143:$P834,11,FALSE))</f>
        <v/>
      </c>
      <c r="K143" s="118" t="str">
        <f>IF(VLOOKUP($A143,'B2B - Flux 2 - UBL'!$A143:$P835,12,FALSE)=0,"",VLOOKUP($A143,'B2B - Flux 2 - UBL'!$A143:$P835,12,FALSE))</f>
        <v/>
      </c>
      <c r="L143" s="132" t="str">
        <f>IF(VLOOKUP($A143,'B2B - Flux 2 - UBL'!$A143:$P835,13,FALSE)=0,"",VLOOKUP($A143,'B2B - Flux 2 - UBL'!$A143:$P835,13,FALSE))</f>
        <v>Groupe de termes métiers fournissant des informations sur les charges et frais et les taxes autres que la TVA applicables à la Facture dans son ensemble.</v>
      </c>
      <c r="M143" s="154" t="str">
        <f>IF(VLOOKUP($A143,'B2B - Flux 2 - UBL'!$A143:$P835,14,FALSE)=0,"",VLOOKUP($A143,'B2B - Flux 2 - UBL'!$A143:$P835,14,FALSE))</f>
        <v/>
      </c>
      <c r="N143" s="156" t="str">
        <f>IF(VLOOKUP($A143,'B2B - Flux 2 - UBL'!$A143:$R835,15,FALSE)=0,"",VLOOKUP($A143,'B2B - Flux 2 - UBL'!$A143:$R835,15,FALSE))</f>
        <v/>
      </c>
      <c r="O143" s="156" t="str">
        <f>IF(VLOOKUP($A143,'B2B - Flux 2 - UBL'!$A143:$R835,16,FALSE)=0,"",VLOOKUP($A143,'B2B - Flux 2 - UBL'!$A143:$R835,16,FALSE))</f>
        <v/>
      </c>
      <c r="P143" s="156" t="str">
        <f>IF(VLOOKUP($A143,'B2B - Flux 2 - UBL'!$A143:$R835,17,FALSE)=0,"",VLOOKUP($A143,'B2B - Flux 2 - UBL'!$A143:$R835,17,FALSE))</f>
        <v/>
      </c>
      <c r="Q143" s="118" t="str">
        <f>IF(VLOOKUP($A143,'B2B - Flux 2 - UBL'!$A143:$R835,18,FALSE)=0,"",VLOOKUP($A143,'B2B - Flux 2 - UBL'!$A143:$R835,18,FALSE))</f>
        <v/>
      </c>
    </row>
    <row r="144" spans="1:17" ht="28.5" x14ac:dyDescent="0.25">
      <c r="A144" s="35" t="s">
        <v>188</v>
      </c>
      <c r="B144" s="22" t="s">
        <v>19</v>
      </c>
      <c r="C144" s="31"/>
      <c r="D144" s="32" t="s">
        <v>189</v>
      </c>
      <c r="E144" s="37"/>
      <c r="F144" s="33"/>
      <c r="G144" s="101" t="s">
        <v>747</v>
      </c>
      <c r="H144" s="47" t="str">
        <f>IF(VLOOKUP($A144,'B2B - Flux 2 - UBL'!$A144:$P836,9,FALSE)=0,"",VLOOKUP($A144,'B2B - Flux 2 - UBL'!$A144:$P836,9,FALSE))</f>
        <v>MONTANT</v>
      </c>
      <c r="I144" s="28">
        <f>IF(VLOOKUP($A144,'B2B - Flux 2 - UBL'!$A144:$P836,10,FALSE)=0,"",VLOOKUP($A144,'B2B - Flux 2 - UBL'!$A144:$P836,10,FALSE))</f>
        <v>19.2</v>
      </c>
      <c r="J144" s="28" t="str">
        <f>IF(VLOOKUP($A144,'B2B - Flux 2 - UBL'!$A144:$P835,11,FALSE)=0,"",VLOOKUP($A144,'B2B - Flux 2 - UBL'!$A144:$P835,11,FALSE))</f>
        <v/>
      </c>
      <c r="K144" s="55" t="str">
        <f>IF(VLOOKUP($A144,'B2B - Flux 2 - UBL'!$A144:$P836,12,FALSE)=0,"",VLOOKUP($A144,'B2B - Flux 2 - UBL'!$A144:$P836,12,FALSE))</f>
        <v/>
      </c>
      <c r="L144" s="27" t="str">
        <f>IF(VLOOKUP($A144,'B2B - Flux 2 - UBL'!$A144:$P836,13,FALSE)=0,"",VLOOKUP($A144,'B2B - Flux 2 - UBL'!$A144:$P836,13,FALSE))</f>
        <v>Montant de charges et frais, hors TVA.</v>
      </c>
      <c r="M144" s="101" t="str">
        <f>IF(VLOOKUP($A144,'B2B - Flux 2 - UBL'!$A144:$P836,14,FALSE)=0,"",VLOOKUP($A144,'B2B - Flux 2 - UBL'!$A144:$P836,14,FALSE))</f>
        <v/>
      </c>
      <c r="N144" s="143" t="str">
        <f>IF(VLOOKUP($A144,'B2B - Flux 2 - UBL'!$A144:$R836,15,FALSE)=0,"",VLOOKUP($A144,'B2B - Flux 2 - UBL'!$A144:$R836,15,FALSE))</f>
        <v>G1.13
G1.30</v>
      </c>
      <c r="O144" s="143" t="str">
        <f>IF(VLOOKUP($A144,'B2B - Flux 2 - UBL'!$A144:$R836,16,FALSE)=0,"",VLOOKUP($A144,'B2B - Flux 2 - UBL'!$A144:$R836,16,FALSE))</f>
        <v/>
      </c>
      <c r="P144" s="22" t="str">
        <f>IF(VLOOKUP($A144,'B2B - Flux 2 - UBL'!$A144:$R836,17,FALSE)=0,"",VLOOKUP($A144,'B2B - Flux 2 - UBL'!$A144:$R836,17,FALSE))</f>
        <v>BR-36</v>
      </c>
      <c r="Q144" s="27" t="str">
        <f>IF(VLOOKUP($A144,'B2B - Flux 2 - UBL'!$A144:$R836,18,FALSE)=0,"",VLOOKUP($A144,'B2B - Flux 2 - UBL'!$A144:$R836,18,FALSE))</f>
        <v/>
      </c>
    </row>
    <row r="145" spans="1:17" ht="49.5" customHeight="1" x14ac:dyDescent="0.25">
      <c r="A145" s="35" t="s">
        <v>378</v>
      </c>
      <c r="B145" s="22" t="s">
        <v>36</v>
      </c>
      <c r="C145" s="31"/>
      <c r="D145" s="32" t="s">
        <v>380</v>
      </c>
      <c r="E145" s="37"/>
      <c r="F145" s="33"/>
      <c r="G145" s="101" t="s">
        <v>748</v>
      </c>
      <c r="H145" s="47" t="str">
        <f>IF(VLOOKUP($A145,'B2B - Flux 2 - UBL'!$A145:$P837,9,FALSE)=0,"",VLOOKUP($A145,'B2B - Flux 2 - UBL'!$A145:$P837,9,FALSE))</f>
        <v>MONTANT</v>
      </c>
      <c r="I145" s="28">
        <f>IF(VLOOKUP($A145,'B2B - Flux 2 - UBL'!$A145:$P837,10,FALSE)=0,"",VLOOKUP($A145,'B2B - Flux 2 - UBL'!$A145:$P837,10,FALSE))</f>
        <v>19.2</v>
      </c>
      <c r="J145" s="28" t="str">
        <f>IF(VLOOKUP($A145,'B2B - Flux 2 - UBL'!$A145:$P836,11,FALSE)=0,"",VLOOKUP($A145,'B2B - Flux 2 - UBL'!$A145:$P836,11,FALSE))</f>
        <v/>
      </c>
      <c r="K145" s="55" t="str">
        <f>IF(VLOOKUP($A145,'B2B - Flux 2 - UBL'!$A145:$P837,12,FALSE)=0,"",VLOOKUP($A145,'B2B - Flux 2 - UBL'!$A145:$P837,12,FALSE))</f>
        <v/>
      </c>
      <c r="L145" s="27" t="str">
        <f>IF(VLOOKUP($A145,'B2B - Flux 2 - UBL'!$A145:$P837,13,FALSE)=0,"",VLOOKUP($A145,'B2B - Flux 2 - UBL'!$A145:$P837,13,FALSE))</f>
        <v>Montant de base pouvant être utilisé conjointement avec le Pourcentage de charges ou frais au niveau du document pour calculer le Montant des charges ou frais au niveau du document.</v>
      </c>
      <c r="M145" s="101" t="str">
        <f>IF(VLOOKUP($A145,'B2B - Flux 2 - UBL'!$A145:$P837,14,FALSE)=0,"",VLOOKUP($A145,'B2B - Flux 2 - UBL'!$A145:$P837,14,FALSE))</f>
        <v/>
      </c>
      <c r="N145" s="143" t="str">
        <f>IF(VLOOKUP($A145,'B2B - Flux 2 - UBL'!$A145:$R837,15,FALSE)=0,"",VLOOKUP($A145,'B2B - Flux 2 - UBL'!$A145:$R837,15,FALSE))</f>
        <v>G1.13</v>
      </c>
      <c r="O145" s="143" t="str">
        <f>IF(VLOOKUP($A145,'B2B - Flux 2 - UBL'!$A145:$R837,16,FALSE)=0,"",VLOOKUP($A145,'B2B - Flux 2 - UBL'!$A145:$R837,16,FALSE))</f>
        <v/>
      </c>
      <c r="P145" s="22" t="str">
        <f>IF(VLOOKUP($A145,'B2B - Flux 2 - UBL'!$A145:$R837,17,FALSE)=0,"",VLOOKUP($A145,'B2B - Flux 2 - UBL'!$A145:$R837,17,FALSE))</f>
        <v/>
      </c>
      <c r="Q145" s="27" t="str">
        <f>IF(VLOOKUP($A145,'B2B - Flux 2 - UBL'!$A145:$R837,18,FALSE)=0,"",VLOOKUP($A145,'B2B - Flux 2 - UBL'!$A145:$R837,18,FALSE))</f>
        <v/>
      </c>
    </row>
    <row r="146" spans="1:17" ht="42.75" x14ac:dyDescent="0.25">
      <c r="A146" s="35" t="s">
        <v>379</v>
      </c>
      <c r="B146" s="22" t="s">
        <v>36</v>
      </c>
      <c r="C146" s="31"/>
      <c r="D146" s="32" t="s">
        <v>381</v>
      </c>
      <c r="E146" s="37"/>
      <c r="F146" s="33"/>
      <c r="G146" s="101" t="s">
        <v>749</v>
      </c>
      <c r="H146" s="47" t="str">
        <f>IF(VLOOKUP($A146,'B2B - Flux 2 - UBL'!$A146:$P838,9,FALSE)=0,"",VLOOKUP($A146,'B2B - Flux 2 - UBL'!$A146:$P838,9,FALSE))</f>
        <v>POURCENTAGE</v>
      </c>
      <c r="I146" s="28" t="str">
        <f>IF(VLOOKUP($A146,'B2B - Flux 2 - UBL'!$A146:$P838,10,FALSE)=0,"",VLOOKUP($A146,'B2B - Flux 2 - UBL'!$A146:$P838,10,FALSE))</f>
        <v/>
      </c>
      <c r="J146" s="28" t="str">
        <f>IF(VLOOKUP($A146,'B2B - Flux 2 - UBL'!$A146:$P837,11,FALSE)=0,"",VLOOKUP($A146,'B2B - Flux 2 - UBL'!$A146:$P837,11,FALSE))</f>
        <v/>
      </c>
      <c r="K146" s="55" t="str">
        <f>IF(VLOOKUP($A146,'B2B - Flux 2 - UBL'!$A146:$P838,12,FALSE)=0,"",VLOOKUP($A146,'B2B - Flux 2 - UBL'!$A146:$P838,12,FALSE))</f>
        <v/>
      </c>
      <c r="L146" s="27" t="str">
        <f>IF(VLOOKUP($A146,'B2B - Flux 2 - UBL'!$A146:$P838,13,FALSE)=0,"",VLOOKUP($A146,'B2B - Flux 2 - UBL'!$A146:$P838,13,FALSE))</f>
        <v>Pourcentage pouvant être utilisé conjointement avec l'Assiette des charges ou frais au niveau du document pour calculer le Montant des charges ou frais au niveau du document.</v>
      </c>
      <c r="M146" s="101" t="str">
        <f>IF(VLOOKUP($A146,'B2B - Flux 2 - UBL'!$A146:$P838,14,FALSE)=0,"",VLOOKUP($A146,'B2B - Flux 2 - UBL'!$A146:$P838,14,FALSE))</f>
        <v/>
      </c>
      <c r="N146" s="143" t="str">
        <f>IF(VLOOKUP($A146,'B2B - Flux 2 - UBL'!$A146:$R838,15,FALSE)=0,"",VLOOKUP($A146,'B2B - Flux 2 - UBL'!$A146:$R838,15,FALSE))</f>
        <v/>
      </c>
      <c r="O146" s="143" t="str">
        <f>IF(VLOOKUP($A146,'B2B - Flux 2 - UBL'!$A146:$R838,16,FALSE)=0,"",VLOOKUP($A146,'B2B - Flux 2 - UBL'!$A146:$R838,16,FALSE))</f>
        <v/>
      </c>
      <c r="P146" s="22" t="str">
        <f>IF(VLOOKUP($A146,'B2B - Flux 2 - UBL'!$A146:$R838,17,FALSE)=0,"",VLOOKUP($A146,'B2B - Flux 2 - UBL'!$A146:$R838,17,FALSE))</f>
        <v/>
      </c>
      <c r="Q146" s="27" t="str">
        <f>IF(VLOOKUP($A146,'B2B - Flux 2 - UBL'!$A146:$R838,18,FALSE)=0,"",VLOOKUP($A146,'B2B - Flux 2 - UBL'!$A146:$R838,18,FALSE))</f>
        <v/>
      </c>
    </row>
    <row r="147" spans="1:17" ht="142.5" x14ac:dyDescent="0.25">
      <c r="A147" s="35" t="s">
        <v>190</v>
      </c>
      <c r="B147" s="22" t="s">
        <v>19</v>
      </c>
      <c r="C147" s="31"/>
      <c r="D147" s="86" t="s">
        <v>368</v>
      </c>
      <c r="E147" s="87"/>
      <c r="F147" s="88"/>
      <c r="G147" s="101" t="s">
        <v>750</v>
      </c>
      <c r="H147" s="47" t="str">
        <f>IF(VLOOKUP($A147,'B2B - Flux 2 - UBL'!$A147:$P839,9,FALSE)=0,"",VLOOKUP($A147,'B2B - Flux 2 - UBL'!$A147:$P839,9,FALSE))</f>
        <v>CODE</v>
      </c>
      <c r="I147" s="28">
        <f>IF(VLOOKUP($A147,'B2B - Flux 2 - UBL'!$A147:$P839,10,FALSE)=0,"",VLOOKUP($A147,'B2B - Flux 2 - UBL'!$A147:$P839,10,FALSE))</f>
        <v>2</v>
      </c>
      <c r="J147" s="28" t="str">
        <f>IF(VLOOKUP($A147,'B2B - Flux 2 - UBL'!$A147:$P838,11,FALSE)=0,"",VLOOKUP($A147,'B2B - Flux 2 - UBL'!$A147:$P838,11,FALSE))</f>
        <v>UNTDID 5305</v>
      </c>
      <c r="K147" s="55" t="str">
        <f>IF(VLOOKUP($A147,'B2B - Flux 2 - UBL'!$A147:$P839,12,FALSE)=0,"",VLOOKUP($A147,'B2B - Flux 2 - UBL'!$A147:$P839,12,FALSE))</f>
        <v/>
      </c>
      <c r="L147" s="27" t="str">
        <f>IF(VLOOKUP($A147,'B2B - Flux 2 - UBL'!$A147:$P839,13,FALSE)=0,"",VLOOKUP($A147,'B2B - Flux 2 - UBL'!$A147:$P839,13,FALSE))</f>
        <v>Identification codée du type de TVA applicable aux charges ou frais au niveau du document.</v>
      </c>
      <c r="M147" s="101" t="str">
        <f>IF(VLOOKUP($A147,'B2B - Flux 2 - UBL'!$A147:$P839,14,FALSE)=0,"",VLOOKUP($A147,'B2B - Flux 2 - UBL'!$A147:$P839,14,FALSE))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7" s="143" t="str">
        <f>IF(VLOOKUP($A147,'B2B - Flux 2 - UBL'!$A147:$R839,15,FALSE)=0,"",VLOOKUP($A147,'B2B - Flux 2 - UBL'!$A147:$R839,15,FALSE))</f>
        <v>G2.31</v>
      </c>
      <c r="O147" s="143" t="str">
        <f>IF(VLOOKUP($A147,'B2B - Flux 2 - UBL'!$A147:$R839,16,FALSE)=0,"",VLOOKUP($A147,'B2B - Flux 2 - UBL'!$A147:$R839,16,FALSE))</f>
        <v/>
      </c>
      <c r="P147" s="22" t="str">
        <f>IF(VLOOKUP($A147,'B2B - Flux 2 - UBL'!$A147:$R839,17,FALSE)=0,"",VLOOKUP($A147,'B2B - Flux 2 - UBL'!$A147:$R839,17,FALSE))</f>
        <v>BR-37</v>
      </c>
      <c r="Q147" s="27" t="str">
        <f>IF(VLOOKUP($A147,'B2B - Flux 2 - UBL'!$A147:$R839,18,FALSE)=0,"",VLOOKUP($A147,'B2B - Flux 2 - UBL'!$A147:$R839,18,FALSE))</f>
        <v/>
      </c>
    </row>
    <row r="148" spans="1:17" ht="42.75" x14ac:dyDescent="0.25">
      <c r="A148" s="35" t="s">
        <v>384</v>
      </c>
      <c r="B148" s="22" t="s">
        <v>36</v>
      </c>
      <c r="C148" s="45"/>
      <c r="D148" s="86" t="s">
        <v>387</v>
      </c>
      <c r="E148" s="87"/>
      <c r="F148" s="87"/>
      <c r="G148" s="101" t="s">
        <v>751</v>
      </c>
      <c r="H148" s="47" t="str">
        <f>IF(VLOOKUP($A148,'B2B - Flux 2 - UBL'!$A148:$P840,9,FALSE)=0,"",VLOOKUP($A148,'B2B - Flux 2 - UBL'!$A148:$P840,9,FALSE))</f>
        <v>POURCENTAGE</v>
      </c>
      <c r="I148" s="28" t="str">
        <f>IF(VLOOKUP($A148,'B2B - Flux 2 - UBL'!$A148:$P840,10,FALSE)=0,"",VLOOKUP($A148,'B2B - Flux 2 - UBL'!$A148:$P840,10,FALSE))</f>
        <v/>
      </c>
      <c r="J148" s="28" t="str">
        <f>IF(VLOOKUP($A148,'B2B - Flux 2 - UBL'!$A148:$P839,11,FALSE)=0,"",VLOOKUP($A148,'B2B - Flux 2 - UBL'!$A148:$P839,11,FALSE))</f>
        <v/>
      </c>
      <c r="K148" s="55" t="str">
        <f>IF(VLOOKUP($A148,'B2B - Flux 2 - UBL'!$A148:$P840,12,FALSE)=0,"",VLOOKUP($A148,'B2B - Flux 2 - UBL'!$A148:$P840,12,FALSE))</f>
        <v/>
      </c>
      <c r="L148" s="27" t="str">
        <f>IF(VLOOKUP($A148,'B2B - Flux 2 - UBL'!$A148:$P840,13,FALSE)=0,"",VLOOKUP($A148,'B2B - Flux 2 - UBL'!$A148:$P840,13,FALSE))</f>
        <v>Taux de TVA, exprimé sous forme de pourcentage, applicable aux charges ou frais au niveau du document.</v>
      </c>
      <c r="M148" s="101" t="str">
        <f>IF(VLOOKUP($A148,'B2B - Flux 2 - UBL'!$A148:$P840,14,FALSE)=0,"",VLOOKUP($A148,'B2B - Flux 2 - UBL'!$A148:$P840,14,FALSE))</f>
        <v/>
      </c>
      <c r="N148" s="143" t="str">
        <f>IF(VLOOKUP($A148,'B2B - Flux 2 - UBL'!$A148:$R840,15,FALSE)=0,"",VLOOKUP($A148,'B2B - Flux 2 - UBL'!$A148:$R840,15,FALSE))</f>
        <v>G6.10</v>
      </c>
      <c r="O148" s="143" t="str">
        <f>IF(VLOOKUP($A148,'B2B - Flux 2 - UBL'!$A148:$R840,16,FALSE)=0,"",VLOOKUP($A148,'B2B - Flux 2 - UBL'!$A148:$R840,16,FALSE))</f>
        <v/>
      </c>
      <c r="P148" s="22" t="str">
        <f>IF(VLOOKUP($A148,'B2B - Flux 2 - UBL'!$A148:$R840,17,FALSE)=0,"",VLOOKUP($A148,'B2B - Flux 2 - UBL'!$A148:$R840,17,FALSE))</f>
        <v/>
      </c>
      <c r="Q148" s="27" t="str">
        <f>IF(VLOOKUP($A148,'B2B - Flux 2 - UBL'!$A148:$R840,18,FALSE)=0,"",VLOOKUP($A148,'B2B - Flux 2 - UBL'!$A148:$R840,18,FALSE))</f>
        <v/>
      </c>
    </row>
    <row r="149" spans="1:17" ht="42.75" x14ac:dyDescent="0.25">
      <c r="A149" s="35" t="s">
        <v>385</v>
      </c>
      <c r="B149" s="22" t="s">
        <v>36</v>
      </c>
      <c r="C149" s="45"/>
      <c r="D149" s="86" t="s">
        <v>388</v>
      </c>
      <c r="E149" s="87"/>
      <c r="F149" s="87"/>
      <c r="G149" s="101" t="s">
        <v>752</v>
      </c>
      <c r="H149" s="47" t="str">
        <f>IF(VLOOKUP($A149,'B2B - Flux 2 - UBL'!$A149:$P841,9,FALSE)=0,"",VLOOKUP($A149,'B2B - Flux 2 - UBL'!$A149:$P841,9,FALSE))</f>
        <v>TEXTE</v>
      </c>
      <c r="I149" s="28">
        <f>IF(VLOOKUP($A149,'B2B - Flux 2 - UBL'!$A149:$P841,10,FALSE)=0,"",VLOOKUP($A149,'B2B - Flux 2 - UBL'!$A149:$P841,10,FALSE))</f>
        <v>1024</v>
      </c>
      <c r="J149" s="28" t="str">
        <f>IF(VLOOKUP($A149,'B2B - Flux 2 - UBL'!$A149:$P840,11,FALSE)=0,"",VLOOKUP($A149,'B2B - Flux 2 - UBL'!$A149:$P840,11,FALSE))</f>
        <v/>
      </c>
      <c r="K149" s="55" t="str">
        <f>IF(VLOOKUP($A149,'B2B - Flux 2 - UBL'!$A149:$P841,12,FALSE)=0,"",VLOOKUP($A149,'B2B - Flux 2 - UBL'!$A149:$P841,12,FALSE))</f>
        <v/>
      </c>
      <c r="L149" s="27" t="str">
        <f>IF(VLOOKUP($A149,'B2B - Flux 2 - UBL'!$A149:$P841,13,FALSE)=0,"",VLOOKUP($A149,'B2B - Flux 2 - UBL'!$A149:$P841,13,FALSE))</f>
        <v>Motif des charges ou frais au niveau du document, exprimé sous forme de texte.</v>
      </c>
      <c r="M149" s="101" t="str">
        <f>IF(VLOOKUP($A149,'B2B - Flux 2 - UBL'!$A149:$P841,14,FALSE)=0,"",VLOOKUP($A149,'B2B - Flux 2 - UBL'!$A149:$P841,14,FALSE))</f>
        <v/>
      </c>
      <c r="N149" s="143" t="str">
        <f>IF(VLOOKUP($A149,'B2B - Flux 2 - UBL'!$A149:$R841,15,FALSE)=0,"",VLOOKUP($A149,'B2B - Flux 2 - UBL'!$A149:$R841,15,FALSE))</f>
        <v>P1.08</v>
      </c>
      <c r="O149" s="143" t="str">
        <f>IF(VLOOKUP($A149,'B2B - Flux 2 - UBL'!$A149:$R841,16,FALSE)=0,"",VLOOKUP($A149,'B2B - Flux 2 - UBL'!$A149:$R841,16,FALSE))</f>
        <v/>
      </c>
      <c r="P149" s="22" t="str">
        <f>IF(VLOOKUP($A149,'B2B - Flux 2 - UBL'!$A149:$R841,17,FALSE)=0,"",VLOOKUP($A149,'B2B - Flux 2 - UBL'!$A149:$R841,17,FALSE))</f>
        <v>BR-38
BR-CO-6
BR-CO-22</v>
      </c>
      <c r="Q149" s="27" t="str">
        <f>IF(VLOOKUP($A149,'B2B - Flux 2 - UBL'!$A149:$R841,18,FALSE)=0,"",VLOOKUP($A149,'B2B - Flux 2 - UBL'!$A149:$R841,18,FALSE))</f>
        <v/>
      </c>
    </row>
    <row r="150" spans="1:17" ht="57" x14ac:dyDescent="0.25">
      <c r="A150" s="35" t="s">
        <v>386</v>
      </c>
      <c r="B150" s="22" t="s">
        <v>36</v>
      </c>
      <c r="C150" s="39"/>
      <c r="D150" s="86" t="s">
        <v>389</v>
      </c>
      <c r="E150" s="87"/>
      <c r="F150" s="87"/>
      <c r="G150" s="101" t="s">
        <v>753</v>
      </c>
      <c r="H150" s="47" t="str">
        <f>IF(VLOOKUP($A150,'B2B - Flux 2 - UBL'!$A150:$P842,9,FALSE)=0,"",VLOOKUP($A150,'B2B - Flux 2 - UBL'!$A150:$P842,9,FALSE))</f>
        <v>CODE</v>
      </c>
      <c r="I150" s="28">
        <f>IF(VLOOKUP($A150,'B2B - Flux 2 - UBL'!$A150:$P842,10,FALSE)=0,"",VLOOKUP($A150,'B2B - Flux 2 - UBL'!$A150:$P842,10,FALSE))</f>
        <v>3</v>
      </c>
      <c r="J150" s="28" t="str">
        <f>IF(VLOOKUP($A150,'B2B - Flux 2 - UBL'!$A150:$P841,11,FALSE)=0,"",VLOOKUP($A150,'B2B - Flux 2 - UBL'!$A150:$P841,11,FALSE))</f>
        <v>UNTDID 7161</v>
      </c>
      <c r="K150" s="55" t="str">
        <f>IF(VLOOKUP($A150,'B2B - Flux 2 - UBL'!$A150:$P842,12,FALSE)=0,"",VLOOKUP($A150,'B2B - Flux 2 - UBL'!$A150:$P842,12,FALSE))</f>
        <v/>
      </c>
      <c r="L150" s="27" t="str">
        <f>IF(VLOOKUP($A150,'B2B - Flux 2 - UBL'!$A150:$P842,13,FALSE)=0,"",VLOOKUP($A150,'B2B - Flux 2 - UBL'!$A150:$P842,13,FALSE))</f>
        <v>Motif des charges ou frais au niveau du document, exprimé sous forme de code.</v>
      </c>
      <c r="M150" s="101" t="str">
        <f>IF(VLOOKUP($A150,'B2B - Flux 2 - UBL'!$A150:$P842,14,FALSE)=0,"",VLOOKUP($A150,'B2B - Flux 2 - UBL'!$A150:$P842,14,FALSE))</f>
        <v>Utiliser les entrées de la liste de codes UNTDID 7161 [6]. Le Code de motif des charges ou frais au niveau du document et le Motif des charges ou frais au niveau du document doivent indiquer le même motif de frais.</v>
      </c>
      <c r="N150" s="143" t="str">
        <f>IF(VLOOKUP($A150,'B2B - Flux 2 - UBL'!$A150:$R842,15,FALSE)=0,"",VLOOKUP($A150,'B2B - Flux 2 - UBL'!$A150:$R842,15,FALSE))</f>
        <v>G1.57</v>
      </c>
      <c r="O150" s="143" t="str">
        <f>IF(VLOOKUP($A150,'B2B - Flux 2 - UBL'!$A150:$R842,16,FALSE)=0,"",VLOOKUP($A150,'B2B - Flux 2 - UBL'!$A150:$R842,16,FALSE))</f>
        <v/>
      </c>
      <c r="P150" s="22" t="str">
        <f>IF(VLOOKUP($A150,'B2B - Flux 2 - UBL'!$A150:$R842,17,FALSE)=0,"",VLOOKUP($A150,'B2B - Flux 2 - UBL'!$A150:$R842,17,FALSE))</f>
        <v>BR-38
BR-CO-6
BR-CO-22</v>
      </c>
      <c r="Q150" s="27" t="str">
        <f>IF(VLOOKUP($A150,'B2B - Flux 2 - UBL'!$A150:$R842,18,FALSE)=0,"",VLOOKUP($A150,'B2B - Flux 2 - UBL'!$A150:$R842,18,FALSE))</f>
        <v/>
      </c>
    </row>
    <row r="151" spans="1:17" ht="28.5" x14ac:dyDescent="0.25">
      <c r="A151" s="23" t="s">
        <v>191</v>
      </c>
      <c r="B151" s="22" t="s">
        <v>19</v>
      </c>
      <c r="C151" s="81" t="s">
        <v>192</v>
      </c>
      <c r="D151" s="56"/>
      <c r="E151" s="56"/>
      <c r="F151" s="56"/>
      <c r="G151" s="101" t="s">
        <v>754</v>
      </c>
      <c r="H151" s="118" t="str">
        <f>IF(VLOOKUP($A151,'B2B - Flux 2 - UBL'!$A151:$P843,9,FALSE)=0,"",VLOOKUP($A151,'B2B - Flux 2 - UBL'!$A151:$P843,9,FALSE))</f>
        <v/>
      </c>
      <c r="I151" s="118" t="str">
        <f>IF(VLOOKUP($A151,'B2B - Flux 2 - UBL'!$A151:$P843,10,FALSE)=0,"",VLOOKUP($A151,'B2B - Flux 2 - UBL'!$A151:$P843,10,FALSE))</f>
        <v/>
      </c>
      <c r="J151" s="173" t="str">
        <f>IF(VLOOKUP($A151,'B2B - Flux 2 - UBL'!$A151:$P842,11,FALSE)=0,"",VLOOKUP($A151,'B2B - Flux 2 - UBL'!$A151:$P842,11,FALSE))</f>
        <v/>
      </c>
      <c r="K151" s="118" t="str">
        <f>IF(VLOOKUP($A151,'B2B - Flux 2 - UBL'!$A151:$P843,12,FALSE)=0,"",VLOOKUP($A151,'B2B - Flux 2 - UBL'!$A151:$P843,12,FALSE))</f>
        <v/>
      </c>
      <c r="L151" s="132" t="str">
        <f>IF(VLOOKUP($A151,'B2B - Flux 2 - UBL'!$A151:$P843,13,FALSE)=0,"",VLOOKUP($A151,'B2B - Flux 2 - UBL'!$A151:$P843,13,FALSE))</f>
        <v>Groupe de termes métiers fournissant des informations sur les totaux monétaires de la Facture.</v>
      </c>
      <c r="M151" s="154" t="str">
        <f>IF(VLOOKUP($A151,'B2B - Flux 2 - UBL'!$A151:$P843,14,FALSE)=0,"",VLOOKUP($A151,'B2B - Flux 2 - UBL'!$A151:$P843,14,FALSE))</f>
        <v/>
      </c>
      <c r="N151" s="156" t="str">
        <f>IF(VLOOKUP($A151,'B2B - Flux 2 - UBL'!$A151:$R843,15,FALSE)=0,"",VLOOKUP($A151,'B2B - Flux 2 - UBL'!$A151:$R843,15,FALSE))</f>
        <v/>
      </c>
      <c r="O151" s="156" t="str">
        <f>IF(VLOOKUP($A151,'B2B - Flux 2 - UBL'!$A151:$R843,16,FALSE)=0,"",VLOOKUP($A151,'B2B - Flux 2 - UBL'!$A151:$R843,16,FALSE))</f>
        <v/>
      </c>
      <c r="P151" s="156" t="str">
        <f>IF(VLOOKUP($A151,'B2B - Flux 2 - UBL'!$A151:$R843,17,FALSE)=0,"",VLOOKUP($A151,'B2B - Flux 2 - UBL'!$A151:$R843,17,FALSE))</f>
        <v/>
      </c>
      <c r="Q151" s="118" t="str">
        <f>IF(VLOOKUP($A151,'B2B - Flux 2 - UBL'!$A151:$R843,18,FALSE)=0,"",VLOOKUP($A151,'B2B - Flux 2 - UBL'!$A151:$R843,18,FALSE))</f>
        <v/>
      </c>
    </row>
    <row r="152" spans="1:17" ht="42.75" x14ac:dyDescent="0.25">
      <c r="A152" s="35" t="s">
        <v>393</v>
      </c>
      <c r="B152" s="22" t="s">
        <v>19</v>
      </c>
      <c r="C152" s="75"/>
      <c r="D152" s="32" t="s">
        <v>396</v>
      </c>
      <c r="E152" s="32"/>
      <c r="F152" s="32"/>
      <c r="G152" s="101" t="s">
        <v>755</v>
      </c>
      <c r="H152" s="47" t="str">
        <f>IF(VLOOKUP($A152,'B2B - Flux 2 - UBL'!$A152:$P844,9,FALSE)=0,"",VLOOKUP($A152,'B2B - Flux 2 - UBL'!$A152:$P844,9,FALSE))</f>
        <v>MONTANT</v>
      </c>
      <c r="I152" s="28">
        <f>IF(VLOOKUP($A152,'B2B - Flux 2 - UBL'!$A152:$P844,10,FALSE)=0,"",VLOOKUP($A152,'B2B - Flux 2 - UBL'!$A152:$P844,10,FALSE))</f>
        <v>19.2</v>
      </c>
      <c r="J152" s="28" t="str">
        <f>IF(VLOOKUP($A152,'B2B - Flux 2 - UBL'!$A152:$P843,11,FALSE)=0,"",VLOOKUP($A152,'B2B - Flux 2 - UBL'!$A152:$P843,11,FALSE))</f>
        <v/>
      </c>
      <c r="K152" s="38" t="str">
        <f>IF(VLOOKUP($A152,'B2B - Flux 2 - UBL'!$A152:$P844,12,FALSE)=0,"",VLOOKUP($A152,'B2B - Flux 2 - UBL'!$A152:$P844,12,FALSE))</f>
        <v/>
      </c>
      <c r="L152" s="27" t="str">
        <f>IF(VLOOKUP($A152,'B2B - Flux 2 - UBL'!$A152:$P844,13,FALSE)=0,"",VLOOKUP($A152,'B2B - Flux 2 - UBL'!$A152:$P844,13,FALSE))</f>
        <v>Somme du montant net de toutes les lignes de la Facture.</v>
      </c>
      <c r="M152" s="101" t="str">
        <f>IF(VLOOKUP($A152,'B2B - Flux 2 - UBL'!$A152:$P844,14,FALSE)=0,"",VLOOKUP($A152,'B2B - Flux 2 - UBL'!$A152:$P844,14,FALSE))</f>
        <v/>
      </c>
      <c r="N152" s="143" t="str">
        <f>IF(VLOOKUP($A152,'B2B - Flux 2 - UBL'!$A152:$R844,15,FALSE)=0,"",VLOOKUP($A152,'B2B - Flux 2 - UBL'!$A152:$R844,15,FALSE))</f>
        <v>G1.13</v>
      </c>
      <c r="O152" s="143" t="str">
        <f>IF(VLOOKUP($A152,'B2B - Flux 2 - UBL'!$A152:$R844,16,FALSE)=0,"",VLOOKUP($A152,'B2B - Flux 2 - UBL'!$A152:$R844,16,FALSE))</f>
        <v/>
      </c>
      <c r="P152" s="22" t="str">
        <f>IF(VLOOKUP($A152,'B2B - Flux 2 - UBL'!$A152:$R844,17,FALSE)=0,"",VLOOKUP($A152,'B2B - Flux 2 - UBL'!$A152:$R844,17,FALSE))</f>
        <v>BR-12
BR-CO-10</v>
      </c>
      <c r="Q152" s="27" t="str">
        <f>IF(VLOOKUP($A152,'B2B - Flux 2 - UBL'!$A152:$R844,18,FALSE)=0,"",VLOOKUP($A152,'B2B - Flux 2 - UBL'!$A152:$R844,18,FALSE))</f>
        <v/>
      </c>
    </row>
    <row r="153" spans="1:17" ht="42.75" x14ac:dyDescent="0.25">
      <c r="A153" s="35" t="s">
        <v>394</v>
      </c>
      <c r="B153" s="22" t="s">
        <v>36</v>
      </c>
      <c r="C153" s="75"/>
      <c r="D153" s="32" t="s">
        <v>398</v>
      </c>
      <c r="E153" s="37"/>
      <c r="F153" s="37"/>
      <c r="G153" s="101" t="s">
        <v>756</v>
      </c>
      <c r="H153" s="47" t="str">
        <f>IF(VLOOKUP($A153,'B2B - Flux 2 - UBL'!$A153:$P845,9,FALSE)=0,"",VLOOKUP($A153,'B2B - Flux 2 - UBL'!$A153:$P845,9,FALSE))</f>
        <v>MONTANT</v>
      </c>
      <c r="I153" s="28">
        <f>IF(VLOOKUP($A153,'B2B - Flux 2 - UBL'!$A153:$P845,10,FALSE)=0,"",VLOOKUP($A153,'B2B - Flux 2 - UBL'!$A153:$P845,10,FALSE))</f>
        <v>19.2</v>
      </c>
      <c r="J153" s="28" t="str">
        <f>IF(VLOOKUP($A153,'B2B - Flux 2 - UBL'!$A153:$P844,11,FALSE)=0,"",VLOOKUP($A153,'B2B - Flux 2 - UBL'!$A153:$P844,11,FALSE))</f>
        <v/>
      </c>
      <c r="K153" s="38" t="str">
        <f>IF(VLOOKUP($A153,'B2B - Flux 2 - UBL'!$A153:$P845,12,FALSE)=0,"",VLOOKUP($A153,'B2B - Flux 2 - UBL'!$A153:$P845,12,FALSE))</f>
        <v/>
      </c>
      <c r="L153" s="27" t="str">
        <f>IF(VLOOKUP($A153,'B2B - Flux 2 - UBL'!$A153:$P845,13,FALSE)=0,"",VLOOKUP($A153,'B2B - Flux 2 - UBL'!$A153:$P845,13,FALSE))</f>
        <v>Somme de toutes les remises au niveau du document de la Facture.</v>
      </c>
      <c r="M153" s="101" t="str">
        <f>IF(VLOOKUP($A153,'B2B - Flux 2 - UBL'!$A153:$P845,14,FALSE)=0,"",VLOOKUP($A153,'B2B - Flux 2 - UBL'!$A153:$P845,14,FALSE))</f>
        <v>Les remises appliquées au niveau des lignes sont incluses dans le Montant net de ligne de facture utilisé dans la Somme du montant net des lignes de facture.</v>
      </c>
      <c r="N153" s="143" t="str">
        <f>IF(VLOOKUP($A153,'B2B - Flux 2 - UBL'!$A153:$R845,15,FALSE)=0,"",VLOOKUP($A153,'B2B - Flux 2 - UBL'!$A153:$R845,15,FALSE))</f>
        <v>G1.13</v>
      </c>
      <c r="O153" s="143" t="str">
        <f>IF(VLOOKUP($A153,'B2B - Flux 2 - UBL'!$A153:$R845,16,FALSE)=0,"",VLOOKUP($A153,'B2B - Flux 2 - UBL'!$A153:$R845,16,FALSE))</f>
        <v/>
      </c>
      <c r="P153" s="22" t="str">
        <f>IF(VLOOKUP($A153,'B2B - Flux 2 - UBL'!$A153:$R845,17,FALSE)=0,"",VLOOKUP($A153,'B2B - Flux 2 - UBL'!$A153:$R845,17,FALSE))</f>
        <v>BR-CO-11</v>
      </c>
      <c r="Q153" s="27" t="str">
        <f>IF(VLOOKUP($A153,'B2B - Flux 2 - UBL'!$A153:$R845,18,FALSE)=0,"",VLOOKUP($A153,'B2B - Flux 2 - UBL'!$A153:$R845,18,FALSE))</f>
        <v/>
      </c>
    </row>
    <row r="154" spans="1:17" ht="42.75" x14ac:dyDescent="0.25">
      <c r="A154" s="35" t="s">
        <v>395</v>
      </c>
      <c r="B154" s="22" t="s">
        <v>36</v>
      </c>
      <c r="C154" s="75"/>
      <c r="D154" s="32" t="s">
        <v>399</v>
      </c>
      <c r="E154" s="37"/>
      <c r="F154" s="37"/>
      <c r="G154" s="101" t="s">
        <v>757</v>
      </c>
      <c r="H154" s="47" t="str">
        <f>IF(VLOOKUP($A154,'B2B - Flux 2 - UBL'!$A154:$P846,9,FALSE)=0,"",VLOOKUP($A154,'B2B - Flux 2 - UBL'!$A154:$P846,9,FALSE))</f>
        <v>MONTANT</v>
      </c>
      <c r="I154" s="28">
        <f>IF(VLOOKUP($A154,'B2B - Flux 2 - UBL'!$A154:$P846,10,FALSE)=0,"",VLOOKUP($A154,'B2B - Flux 2 - UBL'!$A154:$P846,10,FALSE))</f>
        <v>19.2</v>
      </c>
      <c r="J154" s="28" t="str">
        <f>IF(VLOOKUP($A154,'B2B - Flux 2 - UBL'!$A154:$P845,11,FALSE)=0,"",VLOOKUP($A154,'B2B - Flux 2 - UBL'!$A154:$P845,11,FALSE))</f>
        <v/>
      </c>
      <c r="K154" s="38" t="str">
        <f>IF(VLOOKUP($A154,'B2B - Flux 2 - UBL'!$A154:$P846,12,FALSE)=0,"",VLOOKUP($A154,'B2B - Flux 2 - UBL'!$A154:$P846,12,FALSE))</f>
        <v/>
      </c>
      <c r="L154" s="27" t="str">
        <f>IF(VLOOKUP($A154,'B2B - Flux 2 - UBL'!$A154:$P846,13,FALSE)=0,"",VLOOKUP($A154,'B2B - Flux 2 - UBL'!$A154:$P846,13,FALSE))</f>
        <v>Somme de toutes les charges ou frais au niveau du document de la Facture.</v>
      </c>
      <c r="M154" s="101" t="str">
        <f>IF(VLOOKUP($A154,'B2B - Flux 2 - UBL'!$A154:$P846,14,FALSE)=0,"",VLOOKUP($A154,'B2B - Flux 2 - UBL'!$A154:$P846,14,FALSE))</f>
        <v>Les frais appliqués au niveau des lignes sont inclus dans le Montant net de ligne de facture utilisé dans la Somme du montant net des lignes de facture.</v>
      </c>
      <c r="N154" s="143" t="str">
        <f>IF(VLOOKUP($A154,'B2B - Flux 2 - UBL'!$A154:$R846,15,FALSE)=0,"",VLOOKUP($A154,'B2B - Flux 2 - UBL'!$A154:$R846,15,FALSE))</f>
        <v>G1.13</v>
      </c>
      <c r="O154" s="143" t="str">
        <f>IF(VLOOKUP($A154,'B2B - Flux 2 - UBL'!$A154:$R846,16,FALSE)=0,"",VLOOKUP($A154,'B2B - Flux 2 - UBL'!$A154:$R846,16,FALSE))</f>
        <v/>
      </c>
      <c r="P154" s="22" t="str">
        <f>IF(VLOOKUP($A154,'B2B - Flux 2 - UBL'!$A154:$R846,17,FALSE)=0,"",VLOOKUP($A154,'B2B - Flux 2 - UBL'!$A154:$R846,17,FALSE))</f>
        <v>BR-CO-12</v>
      </c>
      <c r="Q154" s="27" t="str">
        <f>IF(VLOOKUP($A154,'B2B - Flux 2 - UBL'!$A154:$R846,18,FALSE)=0,"",VLOOKUP($A154,'B2B - Flux 2 - UBL'!$A154:$R846,18,FALSE))</f>
        <v/>
      </c>
    </row>
    <row r="155" spans="1:17" ht="57" x14ac:dyDescent="0.25">
      <c r="A155" s="35" t="s">
        <v>193</v>
      </c>
      <c r="B155" s="22" t="s">
        <v>19</v>
      </c>
      <c r="C155" s="31"/>
      <c r="D155" s="32" t="s">
        <v>194</v>
      </c>
      <c r="E155" s="33"/>
      <c r="F155" s="33"/>
      <c r="G155" s="101" t="s">
        <v>758</v>
      </c>
      <c r="H155" s="47" t="str">
        <f>IF(VLOOKUP($A155,'B2B - Flux 2 - UBL'!$A155:$P847,9,FALSE)=0,"",VLOOKUP($A155,'B2B - Flux 2 - UBL'!$A155:$P847,9,FALSE))</f>
        <v>MONTANT</v>
      </c>
      <c r="I155" s="28">
        <f>IF(VLOOKUP($A155,'B2B - Flux 2 - UBL'!$A155:$P847,10,FALSE)=0,"",VLOOKUP($A155,'B2B - Flux 2 - UBL'!$A155:$P847,10,FALSE))</f>
        <v>19.2</v>
      </c>
      <c r="J155" s="28" t="str">
        <f>IF(VLOOKUP($A155,'B2B - Flux 2 - UBL'!$A155:$P846,11,FALSE)=0,"",VLOOKUP($A155,'B2B - Flux 2 - UBL'!$A155:$P846,11,FALSE))</f>
        <v/>
      </c>
      <c r="K155" s="55" t="str">
        <f>IF(VLOOKUP($A155,'B2B - Flux 2 - UBL'!$A155:$P847,12,FALSE)=0,"",VLOOKUP($A155,'B2B - Flux 2 - UBL'!$A155:$P847,12,FALSE))</f>
        <v/>
      </c>
      <c r="L155" s="27" t="str">
        <f>IF(VLOOKUP($A155,'B2B - Flux 2 - UBL'!$A155:$P847,13,FALSE)=0,"",VLOOKUP($A155,'B2B - Flux 2 - UBL'!$A155:$P847,13,FALSE))</f>
        <v>Montant total de la Facture, sans la TVA.</v>
      </c>
      <c r="M155" s="101" t="str">
        <f>IF(VLOOKUP($A155,'B2B - Flux 2 - UBL'!$A155:$P847,14,FALSE)=0,"",VLOOKUP($A155,'B2B - Flux 2 - UBL'!$A155:$P847,14,FALSE))</f>
        <v>Le Montant total de la facture hors TVA correspond à la Somme du montant net des lignes de facture, moins la Somme des remises au niveau du document, plus la Somme des charges ou frais au niveau du document.</v>
      </c>
      <c r="N155" s="143" t="str">
        <f>IF(VLOOKUP($A155,'B2B - Flux 2 - UBL'!$A155:$R847,15,FALSE)=0,"",VLOOKUP($A155,'B2B - Flux 2 - UBL'!$A155:$R847,15,FALSE))</f>
        <v>G1.13
G1.54</v>
      </c>
      <c r="O155" s="143" t="str">
        <f>IF(VLOOKUP($A155,'B2B - Flux 2 - UBL'!$A155:$R847,16,FALSE)=0,"",VLOOKUP($A155,'B2B - Flux 2 - UBL'!$A155:$R847,16,FALSE))</f>
        <v/>
      </c>
      <c r="P155" s="22" t="str">
        <f>IF(VLOOKUP($A155,'B2B - Flux 2 - UBL'!$A155:$R847,17,FALSE)=0,"",VLOOKUP($A155,'B2B - Flux 2 - UBL'!$A155:$R847,17,FALSE))</f>
        <v>BR-13
BR-CO-13</v>
      </c>
      <c r="Q155" s="27" t="str">
        <f>IF(VLOOKUP($A155,'B2B - Flux 2 - UBL'!$A155:$R847,18,FALSE)=0,"",VLOOKUP($A155,'B2B - Flux 2 - UBL'!$A155:$R847,18,FALSE))</f>
        <v/>
      </c>
    </row>
    <row r="156" spans="1:17" ht="42.75" x14ac:dyDescent="0.25">
      <c r="A156" s="35" t="s">
        <v>196</v>
      </c>
      <c r="B156" s="22" t="s">
        <v>36</v>
      </c>
      <c r="C156" s="31"/>
      <c r="D156" s="32" t="s">
        <v>197</v>
      </c>
      <c r="E156" s="33"/>
      <c r="F156" s="33"/>
      <c r="G156" s="101" t="s">
        <v>759</v>
      </c>
      <c r="H156" s="47" t="str">
        <f>IF(VLOOKUP($A156,'B2B - Flux 2 - UBL'!$A156:$P848,9,FALSE)=0,"",VLOOKUP($A156,'B2B - Flux 2 - UBL'!$A156:$P848,9,FALSE))</f>
        <v>MONTANT</v>
      </c>
      <c r="I156" s="28">
        <f>IF(VLOOKUP($A156,'B2B - Flux 2 - UBL'!$A156:$P848,10,FALSE)=0,"",VLOOKUP($A156,'B2B - Flux 2 - UBL'!$A156:$P848,10,FALSE))</f>
        <v>19.2</v>
      </c>
      <c r="J156" s="28" t="str">
        <f>IF(VLOOKUP($A156,'B2B - Flux 2 - UBL'!$A156:$P847,11,FALSE)=0,"",VLOOKUP($A156,'B2B - Flux 2 - UBL'!$A156:$P847,11,FALSE))</f>
        <v/>
      </c>
      <c r="K156" s="55" t="str">
        <f>IF(VLOOKUP($A156,'B2B - Flux 2 - UBL'!$A156:$P848,12,FALSE)=0,"",VLOOKUP($A156,'B2B - Flux 2 - UBL'!$A156:$P848,12,FALSE))</f>
        <v/>
      </c>
      <c r="L156" s="27" t="str">
        <f>IF(VLOOKUP($A156,'B2B - Flux 2 - UBL'!$A156:$P848,13,FALSE)=0,"",VLOOKUP($A156,'B2B - Flux 2 - UBL'!$A156:$P848,13,FALSE))</f>
        <v>Montant total de la TVA de la Facture.</v>
      </c>
      <c r="M156" s="101" t="str">
        <f>IF(VLOOKUP($A156,'B2B - Flux 2 - UBL'!$A156:$P848,14,FALSE)=0,"",VLOOKUP($A156,'B2B - Flux 2 - UBL'!$A156:$P848,14,FALSE))</f>
        <v>Le Montant total de la facture TVA comprise correspond à la somme de tous les montants de TVA des différents types de TVA.</v>
      </c>
      <c r="N156" s="143" t="str">
        <f>IF(VLOOKUP($A156,'B2B - Flux 2 - UBL'!$A156:$R848,15,FALSE)=0,"",VLOOKUP($A156,'B2B - Flux 2 - UBL'!$A156:$R848,15,FALSE))</f>
        <v>G1.13
G1.53
G6.08</v>
      </c>
      <c r="O156" s="143" t="str">
        <f>IF(VLOOKUP($A156,'B2B - Flux 2 - UBL'!$A156:$R848,16,FALSE)=0,"",VLOOKUP($A156,'B2B - Flux 2 - UBL'!$A156:$R848,16,FALSE))</f>
        <v/>
      </c>
      <c r="P156" s="22" t="str">
        <f>IF(VLOOKUP($A156,'B2B - Flux 2 - UBL'!$A156:$R848,17,FALSE)=0,"",VLOOKUP($A156,'B2B - Flux 2 - UBL'!$A156:$R848,17,FALSE))</f>
        <v>BR-CO-14</v>
      </c>
      <c r="Q156" s="27" t="str">
        <f>IF(VLOOKUP($A156,'B2B - Flux 2 - UBL'!$A156:$R848,18,FALSE)=0,"",VLOOKUP($A156,'B2B - Flux 2 - UBL'!$A156:$R848,18,FALSE))</f>
        <v/>
      </c>
    </row>
    <row r="157" spans="1:17" ht="114" x14ac:dyDescent="0.25">
      <c r="A157" s="35" t="s">
        <v>400</v>
      </c>
      <c r="B157" s="22" t="s">
        <v>36</v>
      </c>
      <c r="C157" s="31"/>
      <c r="D157" s="32" t="s">
        <v>401</v>
      </c>
      <c r="E157" s="33"/>
      <c r="F157" s="33"/>
      <c r="G157" s="101" t="s">
        <v>759</v>
      </c>
      <c r="H157" s="47" t="str">
        <f>IF(VLOOKUP($A157,'B2B - Flux 2 - UBL'!$A157:$P849,9,FALSE)=0,"",VLOOKUP($A157,'B2B - Flux 2 - UBL'!$A157:$P849,9,FALSE))</f>
        <v>MONTANT</v>
      </c>
      <c r="I157" s="28">
        <f>IF(VLOOKUP($A157,'B2B - Flux 2 - UBL'!$A157:$P849,10,FALSE)=0,"",VLOOKUP($A157,'B2B - Flux 2 - UBL'!$A157:$P849,10,FALSE))</f>
        <v>19.2</v>
      </c>
      <c r="J157" s="28" t="str">
        <f>IF(VLOOKUP($A157,'B2B - Flux 2 - UBL'!$A157:$P848,11,FALSE)=0,"",VLOOKUP($A157,'B2B - Flux 2 - UBL'!$A157:$P848,11,FALSE))</f>
        <v/>
      </c>
      <c r="K157" s="55" t="str">
        <f>IF(VLOOKUP($A157,'B2B - Flux 2 - UBL'!$A157:$P849,12,FALSE)=0,"",VLOOKUP($A157,'B2B - Flux 2 - UBL'!$A157:$P849,12,FALSE))</f>
        <v/>
      </c>
      <c r="L157" s="27" t="str">
        <f>IF(VLOOKUP($A157,'B2B - Flux 2 - UBL'!$A157:$P849,13,FALSE)=0,"",VLOOKUP($A157,'B2B - Flux 2 - UBL'!$A157:$P849,13,FALSE))</f>
        <v>Montant total de la TVA exprimé dans la devise de comptabilisation acceptée ou exigée dans le pays du Vendeur.</v>
      </c>
      <c r="M157" s="101" t="str">
        <f>IF(VLOOKUP($A157,'B2B - Flux 2 - UBL'!$A157:$P849,14,FALSE)=0,"",VLOOKUP($A157,'B2B - Flux 2 - UBL'!$A157:$P849,14,FALSE))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7" s="143" t="str">
        <f>IF(VLOOKUP($A157,'B2B - Flux 2 - UBL'!$A157:$R849,15,FALSE)=0,"",VLOOKUP($A157,'B2B - Flux 2 - UBL'!$A157:$R849,15,FALSE))</f>
        <v>G1.13
G6.08</v>
      </c>
      <c r="O157" s="143" t="str">
        <f>IF(VLOOKUP($A157,'B2B - Flux 2 - UBL'!$A157:$R849,16,FALSE)=0,"",VLOOKUP($A157,'B2B - Flux 2 - UBL'!$A157:$R849,16,FALSE))</f>
        <v/>
      </c>
      <c r="P157" s="22" t="str">
        <f>IF(VLOOKUP($A157,'B2B - Flux 2 - UBL'!$A157:$R849,17,FALSE)=0,"",VLOOKUP($A157,'B2B - Flux 2 - UBL'!$A157:$R849,17,FALSE))</f>
        <v>BR-53</v>
      </c>
      <c r="Q157" s="27" t="str">
        <f>IF(VLOOKUP($A157,'B2B - Flux 2 - UBL'!$A157:$R849,18,FALSE)=0,"",VLOOKUP($A157,'B2B - Flux 2 - UBL'!$A157:$R849,18,FALSE))</f>
        <v/>
      </c>
    </row>
    <row r="158" spans="1:17" ht="71.25" x14ac:dyDescent="0.25">
      <c r="A158" s="35" t="s">
        <v>199</v>
      </c>
      <c r="B158" s="22" t="s">
        <v>19</v>
      </c>
      <c r="C158" s="31"/>
      <c r="D158" s="32" t="s">
        <v>200</v>
      </c>
      <c r="E158" s="33"/>
      <c r="F158" s="33"/>
      <c r="G158" s="101" t="s">
        <v>760</v>
      </c>
      <c r="H158" s="47" t="str">
        <f>IF(VLOOKUP($A158,'B2B - Flux 2 - UBL'!$A158:$P850,9,FALSE)=0,"",VLOOKUP($A158,'B2B - Flux 2 - UBL'!$A158:$P850,9,FALSE))</f>
        <v>MONTANT</v>
      </c>
      <c r="I158" s="28">
        <f>IF(VLOOKUP($A158,'B2B - Flux 2 - UBL'!$A158:$P850,10,FALSE)=0,"",VLOOKUP($A158,'B2B - Flux 2 - UBL'!$A158:$P850,10,FALSE))</f>
        <v>19.2</v>
      </c>
      <c r="J158" s="28" t="str">
        <f>IF(VLOOKUP($A158,'B2B - Flux 2 - UBL'!$A158:$P849,11,FALSE)=0,"",VLOOKUP($A158,'B2B - Flux 2 - UBL'!$A158:$P849,11,FALSE))</f>
        <v/>
      </c>
      <c r="K158" s="38" t="str">
        <f>IF(VLOOKUP($A158,'B2B - Flux 2 - UBL'!$A158:$P850,12,FALSE)=0,"",VLOOKUP($A158,'B2B - Flux 2 - UBL'!$A158:$P850,12,FALSE))</f>
        <v/>
      </c>
      <c r="L158" s="27" t="str">
        <f>IF(VLOOKUP($A158,'B2B - Flux 2 - UBL'!$A158:$P850,13,FALSE)=0,"",VLOOKUP($A158,'B2B - Flux 2 - UBL'!$A158:$P850,13,FALSE))</f>
        <v>Montant total de la Facture, avec la TVA.</v>
      </c>
      <c r="M158" s="101" t="str">
        <f>IF(VLOOKUP($A158,'B2B - Flux 2 - UBL'!$A158:$P850,14,FALSE)=0,"",VLOOKUP($A158,'B2B - Flux 2 - UBL'!$A158:$P850,14,FALSE))</f>
        <v>Le Montant total de la facture avec TVA comprise correspond au Montant total de la facture hors TVA auquel s'ajoute le Montant total de la facture TVA comprise. Le Montant total de la facture avec TVA comprise doit être supérieur ou égal à zéro.</v>
      </c>
      <c r="N158" s="143" t="str">
        <f>IF(VLOOKUP($A158,'B2B - Flux 2 - UBL'!$A158:$R850,15,FALSE)=0,"",VLOOKUP($A158,'B2B - Flux 2 - UBL'!$A158:$R850,15,FALSE))</f>
        <v>G1.13</v>
      </c>
      <c r="O158" s="143" t="str">
        <f>IF(VLOOKUP($A158,'B2B - Flux 2 - UBL'!$A158:$R850,16,FALSE)=0,"",VLOOKUP($A158,'B2B - Flux 2 - UBL'!$A158:$R850,16,FALSE))</f>
        <v/>
      </c>
      <c r="P158" s="22" t="str">
        <f>IF(VLOOKUP($A158,'B2B - Flux 2 - UBL'!$A158:$R850,17,FALSE)=0,"",VLOOKUP($A158,'B2B - Flux 2 - UBL'!$A158:$R850,17,FALSE))</f>
        <v>BR-14
BR-CO-15</v>
      </c>
      <c r="Q158" s="27" t="str">
        <f>IF(VLOOKUP($A158,'B2B - Flux 2 - UBL'!$A158:$R850,18,FALSE)=0,"",VLOOKUP($A158,'B2B - Flux 2 - UBL'!$A158:$R850,18,FALSE))</f>
        <v/>
      </c>
    </row>
    <row r="159" spans="1:17" ht="42.75" x14ac:dyDescent="0.25">
      <c r="A159" s="35" t="s">
        <v>402</v>
      </c>
      <c r="B159" s="22" t="s">
        <v>36</v>
      </c>
      <c r="C159" s="31"/>
      <c r="D159" s="32" t="s">
        <v>405</v>
      </c>
      <c r="E159" s="37"/>
      <c r="F159" s="33"/>
      <c r="G159" s="101" t="s">
        <v>761</v>
      </c>
      <c r="H159" s="47" t="str">
        <f>IF(VLOOKUP($A159,'B2B - Flux 2 - UBL'!$A159:$P851,9,FALSE)=0,"",VLOOKUP($A159,'B2B - Flux 2 - UBL'!$A159:$P851,9,FALSE))</f>
        <v>MONTANT</v>
      </c>
      <c r="I159" s="28">
        <f>IF(VLOOKUP($A159,'B2B - Flux 2 - UBL'!$A159:$P851,10,FALSE)=0,"",VLOOKUP($A159,'B2B - Flux 2 - UBL'!$A159:$P851,10,FALSE))</f>
        <v>19.2</v>
      </c>
      <c r="J159" s="28" t="str">
        <f>IF(VLOOKUP($A159,'B2B - Flux 2 - UBL'!$A159:$P850,11,FALSE)=0,"",VLOOKUP($A159,'B2B - Flux 2 - UBL'!$A159:$P850,11,FALSE))</f>
        <v/>
      </c>
      <c r="K159" s="38" t="str">
        <f>IF(VLOOKUP($A159,'B2B - Flux 2 - UBL'!$A159:$P851,12,FALSE)=0,"",VLOOKUP($A159,'B2B - Flux 2 - UBL'!$A159:$P851,12,FALSE))</f>
        <v/>
      </c>
      <c r="L159" s="27" t="str">
        <f>IF(VLOOKUP($A159,'B2B - Flux 2 - UBL'!$A159:$P851,13,FALSE)=0,"",VLOOKUP($A159,'B2B - Flux 2 - UBL'!$A159:$P851,13,FALSE))</f>
        <v>Somme des montants qui ont été payés par anticipation.</v>
      </c>
      <c r="M159" s="101" t="str">
        <f>IF(VLOOKUP($A159,'B2B - Flux 2 - UBL'!$A159:$P851,14,FALSE)=0,"",VLOOKUP($A159,'B2B - Flux 2 - UBL'!$A159:$P851,14,FALSE))</f>
        <v>Ce montant est soustrait du montant total de la facture avec la TVA pour calculer le montant dû pour le paiement.</v>
      </c>
      <c r="N159" s="143" t="str">
        <f>IF(VLOOKUP($A159,'B2B - Flux 2 - UBL'!$A159:$R851,15,FALSE)=0,"",VLOOKUP($A159,'B2B - Flux 2 - UBL'!$A159:$R851,15,FALSE))</f>
        <v>G1.13</v>
      </c>
      <c r="O159" s="143" t="str">
        <f>IF(VLOOKUP($A159,'B2B - Flux 2 - UBL'!$A159:$R851,16,FALSE)=0,"",VLOOKUP($A159,'B2B - Flux 2 - UBL'!$A159:$R851,16,FALSE))</f>
        <v/>
      </c>
      <c r="P159" s="22" t="str">
        <f>IF(VLOOKUP($A159,'B2B - Flux 2 - UBL'!$A159:$R851,17,FALSE)=0,"",VLOOKUP($A159,'B2B - Flux 2 - UBL'!$A159:$R851,17,FALSE))</f>
        <v/>
      </c>
      <c r="Q159" s="27" t="str">
        <f>IF(VLOOKUP($A159,'B2B - Flux 2 - UBL'!$A159:$R851,18,FALSE)=0,"",VLOOKUP($A159,'B2B - Flux 2 - UBL'!$A159:$R851,18,FALSE))</f>
        <v/>
      </c>
    </row>
    <row r="160" spans="1:17" ht="42.75" x14ac:dyDescent="0.25">
      <c r="A160" s="35" t="s">
        <v>403</v>
      </c>
      <c r="B160" s="22" t="s">
        <v>36</v>
      </c>
      <c r="C160" s="31"/>
      <c r="D160" s="32" t="s">
        <v>406</v>
      </c>
      <c r="E160" s="37"/>
      <c r="F160" s="33"/>
      <c r="G160" s="101" t="s">
        <v>762</v>
      </c>
      <c r="H160" s="47" t="str">
        <f>IF(VLOOKUP($A160,'B2B - Flux 2 - UBL'!$A160:$P852,9,FALSE)=0,"",VLOOKUP($A160,'B2B - Flux 2 - UBL'!$A160:$P852,9,FALSE))</f>
        <v>MONTANT</v>
      </c>
      <c r="I160" s="28">
        <f>IF(VLOOKUP($A160,'B2B - Flux 2 - UBL'!$A160:$P852,10,FALSE)=0,"",VLOOKUP($A160,'B2B - Flux 2 - UBL'!$A160:$P852,10,FALSE))</f>
        <v>19.2</v>
      </c>
      <c r="J160" s="28" t="str">
        <f>IF(VLOOKUP($A160,'B2B - Flux 2 - UBL'!$A160:$P851,11,FALSE)=0,"",VLOOKUP($A160,'B2B - Flux 2 - UBL'!$A160:$P851,11,FALSE))</f>
        <v/>
      </c>
      <c r="K160" s="38" t="str">
        <f>IF(VLOOKUP($A160,'B2B - Flux 2 - UBL'!$A160:$P852,12,FALSE)=0,"",VLOOKUP($A160,'B2B - Flux 2 - UBL'!$A160:$P852,12,FALSE))</f>
        <v/>
      </c>
      <c r="L160" s="27" t="str">
        <f>IF(VLOOKUP($A160,'B2B - Flux 2 - UBL'!$A160:$P852,13,FALSE)=0,"",VLOOKUP($A160,'B2B - Flux 2 - UBL'!$A160:$P852,13,FALSE))</f>
        <v>Montant à ajouter au montant total de la facture pour arrondir le montant à payer.</v>
      </c>
      <c r="M160" s="101" t="str">
        <f>IF(VLOOKUP($A160,'B2B - Flux 2 - UBL'!$A160:$P852,14,FALSE)=0,"",VLOOKUP($A160,'B2B - Flux 2 - UBL'!$A160:$P852,14,FALSE))</f>
        <v/>
      </c>
      <c r="N160" s="143" t="str">
        <f>IF(VLOOKUP($A160,'B2B - Flux 2 - UBL'!$A160:$R852,15,FALSE)=0,"",VLOOKUP($A160,'B2B - Flux 2 - UBL'!$A160:$R852,15,FALSE))</f>
        <v>G1.13</v>
      </c>
      <c r="O160" s="143" t="str">
        <f>IF(VLOOKUP($A160,'B2B - Flux 2 - UBL'!$A160:$R852,16,FALSE)=0,"",VLOOKUP($A160,'B2B - Flux 2 - UBL'!$A160:$R852,16,FALSE))</f>
        <v/>
      </c>
      <c r="P160" s="22" t="str">
        <f>IF(VLOOKUP($A160,'B2B - Flux 2 - UBL'!$A160:$R852,17,FALSE)=0,"",VLOOKUP($A160,'B2B - Flux 2 - UBL'!$A160:$R852,17,FALSE))</f>
        <v/>
      </c>
      <c r="Q160" s="27" t="str">
        <f>IF(VLOOKUP($A160,'B2B - Flux 2 - UBL'!$A160:$R852,18,FALSE)=0,"",VLOOKUP($A160,'B2B - Flux 2 - UBL'!$A160:$R852,18,FALSE))</f>
        <v/>
      </c>
    </row>
    <row r="161" spans="1:17" ht="71.25" x14ac:dyDescent="0.25">
      <c r="A161" s="35" t="s">
        <v>404</v>
      </c>
      <c r="B161" s="22" t="s">
        <v>19</v>
      </c>
      <c r="C161" s="39"/>
      <c r="D161" s="32" t="s">
        <v>407</v>
      </c>
      <c r="E161" s="37"/>
      <c r="F161" s="33"/>
      <c r="G161" s="101" t="s">
        <v>763</v>
      </c>
      <c r="H161" s="47" t="str">
        <f>IF(VLOOKUP($A161,'B2B - Flux 2 - UBL'!$A161:$P853,9,FALSE)=0,"",VLOOKUP($A161,'B2B - Flux 2 - UBL'!$A161:$P853,9,FALSE))</f>
        <v>MONTANT</v>
      </c>
      <c r="I161" s="28">
        <f>IF(VLOOKUP($A161,'B2B - Flux 2 - UBL'!$A161:$P853,10,FALSE)=0,"",VLOOKUP($A161,'B2B - Flux 2 - UBL'!$A161:$P853,10,FALSE))</f>
        <v>19.2</v>
      </c>
      <c r="J161" s="28" t="str">
        <f>IF(VLOOKUP($A161,'B2B - Flux 2 - UBL'!$A161:$P852,11,FALSE)=0,"",VLOOKUP($A161,'B2B - Flux 2 - UBL'!$A161:$P852,11,FALSE))</f>
        <v/>
      </c>
      <c r="K161" s="38" t="str">
        <f>IF(VLOOKUP($A161,'B2B - Flux 2 - UBL'!$A161:$P853,12,FALSE)=0,"",VLOOKUP($A161,'B2B - Flux 2 - UBL'!$A161:$P853,12,FALSE))</f>
        <v/>
      </c>
      <c r="L161" s="27" t="str">
        <f>IF(VLOOKUP($A161,'B2B - Flux 2 - UBL'!$A161:$P853,13,FALSE)=0,"",VLOOKUP($A161,'B2B - Flux 2 - UBL'!$A161:$P853,13,FALSE))</f>
        <v>Encours dont le paiement est demandé.</v>
      </c>
      <c r="M161" s="101" t="str">
        <f>IF(VLOOKUP($A161,'B2B - Flux 2 - UBL'!$A161:$P853,14,FALSE)=0,"",VLOOKUP($A161,'B2B - Flux 2 - UBL'!$A161:$P853,14,FALSE))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61" s="143" t="str">
        <f>IF(VLOOKUP($A161,'B2B - Flux 2 - UBL'!$A161:$R853,15,FALSE)=0,"",VLOOKUP($A161,'B2B - Flux 2 - UBL'!$A161:$R853,15,FALSE))</f>
        <v xml:space="preserve">G1.13
G1.33 </v>
      </c>
      <c r="O161" s="143" t="str">
        <f>IF(VLOOKUP($A161,'B2B - Flux 2 - UBL'!$A161:$R853,16,FALSE)=0,"",VLOOKUP($A161,'B2B - Flux 2 - UBL'!$A161:$R853,16,FALSE))</f>
        <v/>
      </c>
      <c r="P161" s="22" t="str">
        <f>IF(VLOOKUP($A161,'B2B - Flux 2 - UBL'!$A161:$R853,17,FALSE)=0,"",VLOOKUP($A161,'B2B - Flux 2 - UBL'!$A161:$R853,17,FALSE))</f>
        <v>BR-15
BR-CO-16</v>
      </c>
      <c r="Q161" s="27" t="str">
        <f>IF(VLOOKUP($A161,'B2B - Flux 2 - UBL'!$A161:$R853,18,FALSE)=0,"",VLOOKUP($A161,'B2B - Flux 2 - UBL'!$A161:$R853,18,FALSE))</f>
        <v/>
      </c>
    </row>
    <row r="162" spans="1:17" ht="28.5" x14ac:dyDescent="0.25">
      <c r="A162" s="23" t="s">
        <v>202</v>
      </c>
      <c r="B162" s="22" t="s">
        <v>201</v>
      </c>
      <c r="C162" s="81" t="s">
        <v>203</v>
      </c>
      <c r="D162" s="56"/>
      <c r="E162" s="56"/>
      <c r="F162" s="56"/>
      <c r="G162" s="101" t="s">
        <v>764</v>
      </c>
      <c r="H162" s="118" t="str">
        <f>IF(VLOOKUP($A162,'B2B - Flux 2 - UBL'!$A162:$P854,9,FALSE)=0,"",VLOOKUP($A162,'B2B - Flux 2 - UBL'!$A162:$P854,9,FALSE))</f>
        <v/>
      </c>
      <c r="I162" s="118" t="str">
        <f>IF(VLOOKUP($A162,'B2B - Flux 2 - UBL'!$A162:$P854,10,FALSE)=0,"",VLOOKUP($A162,'B2B - Flux 2 - UBL'!$A162:$P854,10,FALSE))</f>
        <v/>
      </c>
      <c r="J162" s="173" t="str">
        <f>IF(VLOOKUP($A162,'B2B - Flux 2 - UBL'!$A162:$P853,11,FALSE)=0,"",VLOOKUP($A162,'B2B - Flux 2 - UBL'!$A162:$P853,11,FALSE))</f>
        <v/>
      </c>
      <c r="K162" s="118" t="str">
        <f>IF(VLOOKUP($A162,'B2B - Flux 2 - UBL'!$A162:$P854,12,FALSE)=0,"",VLOOKUP($A162,'B2B - Flux 2 - UBL'!$A162:$P854,12,FALSE))</f>
        <v/>
      </c>
      <c r="L162" s="132" t="str">
        <f>IF(VLOOKUP($A162,'B2B - Flux 2 - UBL'!$A162:$P854,13,FALSE)=0,"",VLOOKUP($A162,'B2B - Flux 2 - UBL'!$A162:$P854,13,FALSE))</f>
        <v>Groupe de termes métiers fournissant des informations sur la répartition de la TVA par types.</v>
      </c>
      <c r="M162" s="154" t="str">
        <f>IF(VLOOKUP($A162,'B2B - Flux 2 - UBL'!$A162:$P854,14,FALSE)=0,"",VLOOKUP($A162,'B2B - Flux 2 - UBL'!$A162:$P854,14,FALSE))</f>
        <v/>
      </c>
      <c r="N162" s="156" t="str">
        <f>IF(VLOOKUP($A162,'B2B - Flux 2 - UBL'!$A162:$R854,15,FALSE)=0,"",VLOOKUP($A162,'B2B - Flux 2 - UBL'!$A162:$R854,15,FALSE))</f>
        <v>G1.56</v>
      </c>
      <c r="O162" s="156" t="str">
        <f>IF(VLOOKUP($A162,'B2B - Flux 2 - UBL'!$A162:$R854,16,FALSE)=0,"",VLOOKUP($A162,'B2B - Flux 2 - UBL'!$A162:$R854,16,FALSE))</f>
        <v/>
      </c>
      <c r="P162" s="156" t="str">
        <f>IF(VLOOKUP($A162,'B2B - Flux 2 - UBL'!$A162:$R854,17,FALSE)=0,"",VLOOKUP($A162,'B2B - Flux 2 - UBL'!$A162:$R854,17,FALSE))</f>
        <v>BR-CO-18</v>
      </c>
      <c r="Q162" s="118" t="str">
        <f>IF(VLOOKUP($A162,'B2B - Flux 2 - UBL'!$A162:$R854,18,FALSE)=0,"",VLOOKUP($A162,'B2B - Flux 2 - UBL'!$A162:$R854,18,FALSE))</f>
        <v/>
      </c>
    </row>
    <row r="163" spans="1:17" ht="57" x14ac:dyDescent="0.25">
      <c r="A163" s="35" t="s">
        <v>204</v>
      </c>
      <c r="B163" s="22" t="s">
        <v>19</v>
      </c>
      <c r="C163" s="31"/>
      <c r="D163" s="32" t="s">
        <v>205</v>
      </c>
      <c r="E163" s="32"/>
      <c r="F163" s="33"/>
      <c r="G163" s="101" t="s">
        <v>765</v>
      </c>
      <c r="H163" s="47" t="str">
        <f>IF(VLOOKUP($A163,'B2B - Flux 2 - UBL'!$A163:$P855,9,FALSE)=0,"",VLOOKUP($A163,'B2B - Flux 2 - UBL'!$A163:$P855,9,FALSE))</f>
        <v>MONTANT</v>
      </c>
      <c r="I163" s="28">
        <f>IF(VLOOKUP($A163,'B2B - Flux 2 - UBL'!$A163:$P855,10,FALSE)=0,"",VLOOKUP($A163,'B2B - Flux 2 - UBL'!$A163:$P855,10,FALSE))</f>
        <v>19.2</v>
      </c>
      <c r="J163" s="28" t="str">
        <f>IF(VLOOKUP($A163,'B2B - Flux 2 - UBL'!$A163:$P854,11,FALSE)=0,"",VLOOKUP($A163,'B2B - Flux 2 - UBL'!$A163:$P854,11,FALSE))</f>
        <v/>
      </c>
      <c r="K163" s="38" t="str">
        <f>IF(VLOOKUP($A163,'B2B - Flux 2 - UBL'!$A163:$P855,12,FALSE)=0,"",VLOOKUP($A163,'B2B - Flux 2 - UBL'!$A163:$P855,12,FALSE))</f>
        <v/>
      </c>
      <c r="L163" s="27" t="str">
        <f>IF(VLOOKUP($A163,'B2B - Flux 2 - UBL'!$A163:$P855,13,FALSE)=0,"",VLOOKUP($A163,'B2B - Flux 2 - UBL'!$A163:$P855,13,FALSE))</f>
        <v>Somme de tous les montants imposables assujettis à un code et à un taux de type de TVA spécifiques (si le Taux de type de TVA est applicable).</v>
      </c>
      <c r="M163" s="101" t="str">
        <f>IF(VLOOKUP($A163,'B2B - Flux 2 - UBL'!$A163:$P855,14,FALSE)=0,"",VLOOKUP($A163,'B2B - Flux 2 - UBL'!$A163:$P855,14,FALSE))</f>
        <v>Somme du montant net des lignes de facture, moins les remises plus les charges ou frais au niveau du document qui sont assujettis à un code et à un taux de type de TVA spécifiques (si le Taux de type de TVA est applicable).</v>
      </c>
      <c r="N163" s="143" t="str">
        <f>IF(VLOOKUP($A163,'B2B - Flux 2 - UBL'!$A163:$R855,15,FALSE)=0,"",VLOOKUP($A163,'B2B - Flux 2 - UBL'!$A163:$R855,15,FALSE))</f>
        <v>G1.13
G1.54</v>
      </c>
      <c r="O163" s="143" t="str">
        <f>IF(VLOOKUP($A163,'B2B - Flux 2 - UBL'!$A163:$R855,16,FALSE)=0,"",VLOOKUP($A163,'B2B - Flux 2 - UBL'!$A163:$R855,16,FALSE))</f>
        <v/>
      </c>
      <c r="P163" s="22" t="str">
        <f>IF(VLOOKUP($A163,'B2B - Flux 2 - UBL'!$A163:$R855,17,FALSE)=0,"",VLOOKUP($A163,'B2B - Flux 2 - UBL'!$A163:$R855,17,FALSE))</f>
        <v>BR-45</v>
      </c>
      <c r="Q163" s="27" t="str">
        <f>IF(VLOOKUP($A163,'B2B - Flux 2 - UBL'!$A163:$R855,18,FALSE)=0,"",VLOOKUP($A163,'B2B - Flux 2 - UBL'!$A163:$R855,18,FALSE))</f>
        <v/>
      </c>
    </row>
    <row r="164" spans="1:17" ht="28.5" x14ac:dyDescent="0.25">
      <c r="A164" s="35" t="s">
        <v>206</v>
      </c>
      <c r="B164" s="22" t="s">
        <v>19</v>
      </c>
      <c r="C164" s="31"/>
      <c r="D164" s="32" t="s">
        <v>207</v>
      </c>
      <c r="E164" s="32"/>
      <c r="F164" s="33"/>
      <c r="G164" s="101" t="s">
        <v>766</v>
      </c>
      <c r="H164" s="47" t="str">
        <f>IF(VLOOKUP($A164,'B2B - Flux 2 - UBL'!$A164:$P856,9,FALSE)=0,"",VLOOKUP($A164,'B2B - Flux 2 - UBL'!$A164:$P856,9,FALSE))</f>
        <v>MONTANT</v>
      </c>
      <c r="I164" s="28">
        <f>IF(VLOOKUP($A164,'B2B - Flux 2 - UBL'!$A164:$P856,10,FALSE)=0,"",VLOOKUP($A164,'B2B - Flux 2 - UBL'!$A164:$P856,10,FALSE))</f>
        <v>19.2</v>
      </c>
      <c r="J164" s="28" t="str">
        <f>IF(VLOOKUP($A164,'B2B - Flux 2 - UBL'!$A164:$P855,11,FALSE)=0,"",VLOOKUP($A164,'B2B - Flux 2 - UBL'!$A164:$P855,11,FALSE))</f>
        <v/>
      </c>
      <c r="K164" s="38" t="str">
        <f>IF(VLOOKUP($A164,'B2B - Flux 2 - UBL'!$A164:$P856,12,FALSE)=0,"",VLOOKUP($A164,'B2B - Flux 2 - UBL'!$A164:$P856,12,FALSE))</f>
        <v/>
      </c>
      <c r="L164" s="27" t="str">
        <f>IF(VLOOKUP($A164,'B2B - Flux 2 - UBL'!$A164:$P856,13,FALSE)=0,"",VLOOKUP($A164,'B2B - Flux 2 - UBL'!$A164:$P856,13,FALSE))</f>
        <v>Montant total de la TVA pour un type donné de TVA.</v>
      </c>
      <c r="M164" s="101" t="str">
        <f>IF(VLOOKUP($A164,'B2B - Flux 2 - UBL'!$A164:$P856,14,FALSE)=0,"",VLOOKUP($A164,'B2B - Flux 2 - UBL'!$A164:$P856,14,FALSE))</f>
        <v>S'obtient en multipliant la Base d'imposition du type de TVA par le Taux de type de TVA du type correspondant.</v>
      </c>
      <c r="N164" s="143" t="str">
        <f>IF(VLOOKUP($A164,'B2B - Flux 2 - UBL'!$A164:$R856,15,FALSE)=0,"",VLOOKUP($A164,'B2B - Flux 2 - UBL'!$A164:$R856,15,FALSE))</f>
        <v>G1.13
G1.53</v>
      </c>
      <c r="O164" s="143" t="str">
        <f>IF(VLOOKUP($A164,'B2B - Flux 2 - UBL'!$A164:$R856,16,FALSE)=0,"",VLOOKUP($A164,'B2B - Flux 2 - UBL'!$A164:$R856,16,FALSE))</f>
        <v/>
      </c>
      <c r="P164" s="22" t="str">
        <f>IF(VLOOKUP($A164,'B2B - Flux 2 - UBL'!$A164:$R856,17,FALSE)=0,"",VLOOKUP($A164,'B2B - Flux 2 - UBL'!$A164:$R856,17,FALSE))</f>
        <v>BR-46
BR-CO-17</v>
      </c>
      <c r="Q164" s="27" t="str">
        <f>IF(VLOOKUP($A164,'B2B - Flux 2 - UBL'!$A164:$R856,18,FALSE)=0,"",VLOOKUP($A164,'B2B - Flux 2 - UBL'!$A164:$R856,18,FALSE))</f>
        <v/>
      </c>
    </row>
    <row r="165" spans="1:17" ht="142.5" x14ac:dyDescent="0.25">
      <c r="A165" s="35" t="s">
        <v>209</v>
      </c>
      <c r="B165" s="22" t="s">
        <v>19</v>
      </c>
      <c r="C165" s="31"/>
      <c r="D165" s="32" t="s">
        <v>210</v>
      </c>
      <c r="E165" s="32"/>
      <c r="F165" s="33"/>
      <c r="G165" s="101" t="s">
        <v>767</v>
      </c>
      <c r="H165" s="29" t="str">
        <f>IF(VLOOKUP($A165,'B2B - Flux 2 - UBL'!$A165:$P857,9,FALSE)=0,"",VLOOKUP($A165,'B2B - Flux 2 - UBL'!$A165:$P857,9,FALSE))</f>
        <v>CODE</v>
      </c>
      <c r="I165" s="28">
        <f>IF(VLOOKUP($A165,'B2B - Flux 2 - UBL'!$A165:$P857,10,FALSE)=0,"",VLOOKUP($A165,'B2B - Flux 2 - UBL'!$A165:$P857,10,FALSE))</f>
        <v>2</v>
      </c>
      <c r="J165" s="28" t="str">
        <f>IF(VLOOKUP($A165,'B2B - Flux 2 - UBL'!$A165:$P856,11,FALSE)=0,"",VLOOKUP($A165,'B2B - Flux 2 - UBL'!$A165:$P856,11,FALSE))</f>
        <v>UNTDID 5305</v>
      </c>
      <c r="K165" s="55" t="str">
        <f>IF(VLOOKUP($A165,'B2B - Flux 2 - UBL'!$A165:$P857,12,FALSE)=0,"",VLOOKUP($A165,'B2B - Flux 2 - UBL'!$A165:$P857,12,FALSE))</f>
        <v/>
      </c>
      <c r="L165" s="27" t="str">
        <f>IF(VLOOKUP($A165,'B2B - Flux 2 - UBL'!$A165:$P857,13,FALSE)=0,"",VLOOKUP($A165,'B2B - Flux 2 - UBL'!$A165:$P857,13,FALSE))</f>
        <v>Identification codée d’un type de TVA.</v>
      </c>
      <c r="M165" s="101" t="str">
        <f>IF(VLOOKUP($A165,'B2B - Flux 2 - UBL'!$A165:$P857,14,FALSE)=0,"",VLOOKUP($A165,'B2B - Flux 2 - UBL'!$A165:$P857,14,FALSE))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5" s="143" t="str">
        <f>IF(VLOOKUP($A165,'B2B - Flux 2 - UBL'!$A165:$R857,15,FALSE)=0,"",VLOOKUP($A165,'B2B - Flux 2 - UBL'!$A165:$R857,15,FALSE))</f>
        <v>G2.31</v>
      </c>
      <c r="O165" s="143" t="str">
        <f>IF(VLOOKUP($A165,'B2B - Flux 2 - UBL'!$A165:$R857,16,FALSE)=0,"",VLOOKUP($A165,'B2B - Flux 2 - UBL'!$A165:$R857,16,FALSE))</f>
        <v/>
      </c>
      <c r="P165" s="22" t="str">
        <f>IF(VLOOKUP($A165,'B2B - Flux 2 - UBL'!$A165:$R857,17,FALSE)=0,"",VLOOKUP($A165,'B2B - Flux 2 - UBL'!$A165:$R857,17,FALSE))</f>
        <v>BR-47</v>
      </c>
      <c r="Q165" s="27" t="str">
        <f>IF(VLOOKUP($A165,'B2B - Flux 2 - UBL'!$A165:$R857,18,FALSE)=0,"",VLOOKUP($A165,'B2B - Flux 2 - UBL'!$A165:$R857,18,FALSE))</f>
        <v/>
      </c>
    </row>
    <row r="166" spans="1:17" ht="28.5" x14ac:dyDescent="0.25">
      <c r="A166" s="35" t="s">
        <v>211</v>
      </c>
      <c r="B166" s="22" t="s">
        <v>36</v>
      </c>
      <c r="C166" s="31"/>
      <c r="D166" s="32" t="s">
        <v>212</v>
      </c>
      <c r="E166" s="37"/>
      <c r="F166" s="33"/>
      <c r="G166" s="101" t="s">
        <v>768</v>
      </c>
      <c r="H166" s="29" t="str">
        <f>IF(VLOOKUP($A166,'B2B - Flux 2 - UBL'!$A166:$P858,9,FALSE)=0,"",VLOOKUP($A166,'B2B - Flux 2 - UBL'!$A166:$P858,9,FALSE))</f>
        <v>POURCENTAGE</v>
      </c>
      <c r="I166" s="28" t="str">
        <f>IF(VLOOKUP($A166,'B2B - Flux 2 - UBL'!$A166:$P858,10,FALSE)=0,"",VLOOKUP($A166,'B2B - Flux 2 - UBL'!$A166:$P858,10,FALSE))</f>
        <v/>
      </c>
      <c r="J166" s="28" t="str">
        <f>IF(VLOOKUP($A166,'B2B - Flux 2 - UBL'!$A166:$P857,11,FALSE)=0,"",VLOOKUP($A166,'B2B - Flux 2 - UBL'!$A166:$P857,11,FALSE))</f>
        <v/>
      </c>
      <c r="K166" s="27" t="str">
        <f>IF(VLOOKUP($A166,'B2B - Flux 2 - UBL'!$A166:$P858,12,FALSE)=0,"",VLOOKUP($A166,'B2B - Flux 2 - UBL'!$A166:$P858,12,FALSE))</f>
        <v/>
      </c>
      <c r="L166" s="27" t="str">
        <f>IF(VLOOKUP($A166,'B2B - Flux 2 - UBL'!$A166:$P858,13,FALSE)=0,"",VLOOKUP($A166,'B2B - Flux 2 - UBL'!$A166:$P858,13,FALSE))</f>
        <v>Taux de TVA, exprimé sous forme de pourcentage, applicable au type de TVA correspondant.</v>
      </c>
      <c r="M166" s="101" t="str">
        <f>IF(VLOOKUP($A166,'B2B - Flux 2 - UBL'!$A166:$P858,14,FALSE)=0,"",VLOOKUP($A166,'B2B - Flux 2 - UBL'!$A166:$P858,14,FALSE))</f>
        <v>Le Code de type de TVA et le Taux de type de TVA doivent être cohérents.</v>
      </c>
      <c r="N166" s="143" t="str">
        <f>IF(VLOOKUP($A166,'B2B - Flux 2 - UBL'!$A166:$R858,15,FALSE)=0,"",VLOOKUP($A166,'B2B - Flux 2 - UBL'!$A166:$R858,15,FALSE))</f>
        <v>G1.24
G6.08</v>
      </c>
      <c r="O166" s="143" t="str">
        <f>IF(VLOOKUP($A166,'B2B - Flux 2 - UBL'!$A166:$R858,16,FALSE)=0,"",VLOOKUP($A166,'B2B - Flux 2 - UBL'!$A166:$R858,16,FALSE))</f>
        <v/>
      </c>
      <c r="P166" s="22" t="str">
        <f>IF(VLOOKUP($A166,'B2B - Flux 2 - UBL'!$A166:$R858,17,FALSE)=0,"",VLOOKUP($A166,'B2B - Flux 2 - UBL'!$A166:$R858,17,FALSE))</f>
        <v>BR-48</v>
      </c>
      <c r="Q166" s="27" t="str">
        <f>IF(VLOOKUP($A166,'B2B - Flux 2 - UBL'!$A166:$R858,18,FALSE)=0,"",VLOOKUP($A166,'B2B - Flux 2 - UBL'!$A166:$R858,18,FALSE))</f>
        <v/>
      </c>
    </row>
    <row r="167" spans="1:17" ht="28.5" x14ac:dyDescent="0.25">
      <c r="A167" s="35" t="s">
        <v>215</v>
      </c>
      <c r="B167" s="22" t="s">
        <v>36</v>
      </c>
      <c r="C167" s="31"/>
      <c r="D167" s="32" t="s">
        <v>216</v>
      </c>
      <c r="E167" s="32"/>
      <c r="F167" s="33"/>
      <c r="G167" s="101" t="s">
        <v>769</v>
      </c>
      <c r="H167" s="29" t="str">
        <f>IF(VLOOKUP($A167,'B2B - Flux 2 - UBL'!$A167:$P859,9,FALSE)=0,"",VLOOKUP($A167,'B2B - Flux 2 - UBL'!$A167:$P859,9,FALSE))</f>
        <v>TEXTE</v>
      </c>
      <c r="I167" s="28">
        <f>IF(VLOOKUP($A167,'B2B - Flux 2 - UBL'!$A167:$P859,10,FALSE)=0,"",VLOOKUP($A167,'B2B - Flux 2 - UBL'!$A167:$P859,10,FALSE))</f>
        <v>1024</v>
      </c>
      <c r="J167" s="28" t="str">
        <f>IF(VLOOKUP($A167,'B2B - Flux 2 - UBL'!$A167:$P858,11,FALSE)=0,"",VLOOKUP($A167,'B2B - Flux 2 - UBL'!$A167:$P858,11,FALSE))</f>
        <v/>
      </c>
      <c r="K167" s="55" t="str">
        <f>IF(VLOOKUP($A167,'B2B - Flux 2 - UBL'!$A167:$P859,12,FALSE)=0,"",VLOOKUP($A167,'B2B - Flux 2 - UBL'!$A167:$P859,12,FALSE))</f>
        <v/>
      </c>
      <c r="L167" s="27" t="str">
        <f>IF(VLOOKUP($A167,'B2B - Flux 2 - UBL'!$A167:$P859,13,FALSE)=0,"",VLOOKUP($A167,'B2B - Flux 2 - UBL'!$A167:$P859,13,FALSE))</f>
        <v>Énoncé expliquant pourquoi un montant est exonéré de TVA.</v>
      </c>
      <c r="M167" s="101" t="str">
        <f>IF(VLOOKUP($A167,'B2B - Flux 2 - UBL'!$A167:$P859,14,FALSE)=0,"",VLOOKUP($A167,'B2B - Flux 2 - UBL'!$A167:$P859,14,FALSE))</f>
        <v>Articles 226 items 11 to 15 Directive 2006/112/EN</v>
      </c>
      <c r="N167" s="143" t="str">
        <f>IF(VLOOKUP($A167,'B2B - Flux 2 - UBL'!$A167:$R859,15,FALSE)=0,"",VLOOKUP($A167,'B2B - Flux 2 - UBL'!$A167:$R859,15,FALSE))</f>
        <v>P1.08
G1.40</v>
      </c>
      <c r="O167" s="143" t="str">
        <f>IF(VLOOKUP($A167,'B2B - Flux 2 - UBL'!$A167:$R859,16,FALSE)=0,"",VLOOKUP($A167,'B2B - Flux 2 - UBL'!$A167:$R859,16,FALSE))</f>
        <v/>
      </c>
      <c r="P167" s="22" t="str">
        <f>IF(VLOOKUP($A167,'B2B - Flux 2 - UBL'!$A167:$R859,17,FALSE)=0,"",VLOOKUP($A167,'B2B - Flux 2 - UBL'!$A167:$R859,17,FALSE))</f>
        <v/>
      </c>
      <c r="Q167" s="27" t="str">
        <f>IF(VLOOKUP($A167,'B2B - Flux 2 - UBL'!$A167:$R859,18,FALSE)=0,"",VLOOKUP($A167,'B2B - Flux 2 - UBL'!$A167:$R859,18,FALSE))</f>
        <v/>
      </c>
    </row>
    <row r="168" spans="1:17" ht="28.5" x14ac:dyDescent="0.25">
      <c r="A168" s="35" t="s">
        <v>217</v>
      </c>
      <c r="B168" s="22" t="s">
        <v>36</v>
      </c>
      <c r="C168" s="31"/>
      <c r="D168" s="32" t="s">
        <v>218</v>
      </c>
      <c r="E168" s="32"/>
      <c r="F168" s="33"/>
      <c r="G168" s="101" t="s">
        <v>770</v>
      </c>
      <c r="H168" s="29" t="str">
        <f>IF(VLOOKUP($A168,'B2B - Flux 2 - UBL'!$A168:$P860,9,FALSE)=0,"",VLOOKUP($A168,'B2B - Flux 2 - UBL'!$A168:$P860,9,FALSE))</f>
        <v>CODE</v>
      </c>
      <c r="I168" s="28">
        <f>IF(VLOOKUP($A168,'B2B - Flux 2 - UBL'!$A168:$P860,10,FALSE)=0,"",VLOOKUP($A168,'B2B - Flux 2 - UBL'!$A168:$P860,10,FALSE))</f>
        <v>30</v>
      </c>
      <c r="J168" s="28" t="str">
        <f>IF(VLOOKUP($A168,'B2B - Flux 2 - UBL'!$A168:$P859,11,FALSE)=0,"",VLOOKUP($A168,'B2B - Flux 2 - UBL'!$A168:$P859,11,FALSE))</f>
        <v>EN16931 Codelists</v>
      </c>
      <c r="K168" s="55" t="str">
        <f>IF(VLOOKUP($A168,'B2B - Flux 2 - UBL'!$A168:$P860,12,FALSE)=0,"",VLOOKUP($A168,'B2B - Flux 2 - UBL'!$A168:$P860,12,FALSE))</f>
        <v/>
      </c>
      <c r="L168" s="27" t="str">
        <f>IF(VLOOKUP($A168,'B2B - Flux 2 - UBL'!$A168:$P860,13,FALSE)=0,"",VLOOKUP($A168,'B2B - Flux 2 - UBL'!$A168:$P860,13,FALSE))</f>
        <v>Code expliquant pourquoi un montant est exonéré de TVA.</v>
      </c>
      <c r="M168" s="101" t="str">
        <f>IF(VLOOKUP($A168,'B2B - Flux 2 - UBL'!$A168:$P860,14,FALSE)=0,"",VLOOKUP($A168,'B2B - Flux 2 - UBL'!$A168:$P860,14,FALSE))</f>
        <v>Liste de codes issue et maintenue par le CEF</v>
      </c>
      <c r="N168" s="143" t="str">
        <f>IF(VLOOKUP($A168,'B2B - Flux 2 - UBL'!$A168:$R860,15,FALSE)=0,"",VLOOKUP($A168,'B2B - Flux 2 - UBL'!$A168:$R860,15,FALSE))</f>
        <v>G1.40</v>
      </c>
      <c r="O168" s="143" t="str">
        <f>IF(VLOOKUP($A168,'B2B - Flux 2 - UBL'!$A168:$R860,16,FALSE)=0,"",VLOOKUP($A168,'B2B - Flux 2 - UBL'!$A168:$R860,16,FALSE))</f>
        <v/>
      </c>
      <c r="P168" s="22" t="str">
        <f>IF(VLOOKUP($A168,'B2B - Flux 2 - UBL'!$A168:$R860,17,FALSE)=0,"",VLOOKUP($A168,'B2B - Flux 2 - UBL'!$A168:$R860,17,FALSE))</f>
        <v/>
      </c>
      <c r="Q168" s="27" t="str">
        <f>IF(VLOOKUP($A168,'B2B - Flux 2 - UBL'!$A168:$R860,18,FALSE)=0,"",VLOOKUP($A168,'B2B - Flux 2 - UBL'!$A168:$R860,18,FALSE))</f>
        <v/>
      </c>
    </row>
    <row r="169" spans="1:17" ht="128.25" x14ac:dyDescent="0.25">
      <c r="A169" s="23" t="s">
        <v>408</v>
      </c>
      <c r="B169" s="22" t="s">
        <v>42</v>
      </c>
      <c r="C169" s="81" t="s">
        <v>409</v>
      </c>
      <c r="D169" s="56"/>
      <c r="E169" s="56"/>
      <c r="F169" s="56"/>
      <c r="G169" s="101" t="s">
        <v>771</v>
      </c>
      <c r="H169" s="118" t="str">
        <f>IF(VLOOKUP($A169,'B2B - Flux 2 - UBL'!$A169:$P861,9,FALSE)=0,"",VLOOKUP($A169,'B2B - Flux 2 - UBL'!$A169:$P861,9,FALSE))</f>
        <v/>
      </c>
      <c r="I169" s="118" t="str">
        <f>IF(VLOOKUP($A169,'B2B - Flux 2 - UBL'!$A169:$P861,10,FALSE)=0,"",VLOOKUP($A169,'B2B - Flux 2 - UBL'!$A169:$P861,10,FALSE))</f>
        <v/>
      </c>
      <c r="J169" s="173" t="str">
        <f>IF(VLOOKUP($A169,'B2B - Flux 2 - UBL'!$A169:$P860,11,FALSE)=0,"",VLOOKUP($A169,'B2B - Flux 2 - UBL'!$A169:$P860,11,FALSE))</f>
        <v/>
      </c>
      <c r="K169" s="118" t="str">
        <f>IF(VLOOKUP($A169,'B2B - Flux 2 - UBL'!$A169:$P861,12,FALSE)=0,"",VLOOKUP($A169,'B2B - Flux 2 - UBL'!$A169:$P861,12,FALSE))</f>
        <v/>
      </c>
      <c r="L169" s="132" t="str">
        <f>IF(VLOOKUP($A169,'B2B - Flux 2 - UBL'!$A169:$P861,13,FALSE)=0,"",VLOOKUP($A169,'B2B - Flux 2 - UBL'!$A169:$P861,13,FALSE))</f>
        <v>Groupe de termes métiers fournissant des informations sur les documents justificatifs additionnels étayant les demandes formulées dans la Facture.</v>
      </c>
      <c r="M169" s="154" t="str">
        <f>IF(VLOOKUP($A169,'B2B - Flux 2 - UBL'!$A169:$P861,14,FALSE)=0,"",VLOOKUP($A169,'B2B - Flux 2 - UBL'!$A169:$P861,14,FALSE))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9" s="156" t="str">
        <f>IF(VLOOKUP($A169,'B2B - Flux 2 - UBL'!$A169:$R861,15,FALSE)=0,"",VLOOKUP($A169,'B2B - Flux 2 - UBL'!$A169:$R861,15,FALSE))</f>
        <v/>
      </c>
      <c r="O169" s="156" t="str">
        <f>IF(VLOOKUP($A169,'B2B - Flux 2 - UBL'!$A169:$R861,16,FALSE)=0,"",VLOOKUP($A169,'B2B - Flux 2 - UBL'!$A169:$R861,16,FALSE))</f>
        <v/>
      </c>
      <c r="P169" s="156" t="str">
        <f>IF(VLOOKUP($A169,'B2B - Flux 2 - UBL'!$A169:$R861,17,FALSE)=0,"",VLOOKUP($A169,'B2B - Flux 2 - UBL'!$A169:$R861,17,FALSE))</f>
        <v/>
      </c>
      <c r="Q169" s="118" t="str">
        <f>IF(VLOOKUP($A169,'B2B - Flux 2 - UBL'!$A169:$R861,18,FALSE)=0,"",VLOOKUP($A169,'B2B - Flux 2 - UBL'!$A169:$R861,18,FALSE))</f>
        <v/>
      </c>
    </row>
    <row r="170" spans="1:17" ht="57" x14ac:dyDescent="0.25">
      <c r="A170" s="35" t="s">
        <v>410</v>
      </c>
      <c r="B170" s="22" t="s">
        <v>19</v>
      </c>
      <c r="C170" s="31"/>
      <c r="D170" s="32" t="s">
        <v>418</v>
      </c>
      <c r="E170" s="32"/>
      <c r="F170" s="33"/>
      <c r="G170" s="101" t="s">
        <v>657</v>
      </c>
      <c r="H170" s="29" t="str">
        <f>IF(VLOOKUP($A170,'B2B - Flux 2 - UBL'!$A170:$P862,9,FALSE)=0,"",VLOOKUP($A170,'B2B - Flux 2 - UBL'!$A170:$P862,9,FALSE))</f>
        <v>REFRENCE DU DOCUMENT</v>
      </c>
      <c r="I170" s="28">
        <f>IF(VLOOKUP($A170,'B2B - Flux 2 - UBL'!$A170:$P862,10,FALSE)=0,"",VLOOKUP($A170,'B2B - Flux 2 - UBL'!$A170:$P862,10,FALSE))</f>
        <v>50</v>
      </c>
      <c r="J170" s="28" t="str">
        <f>IF(VLOOKUP($A170,'B2B - Flux 2 - UBL'!$A170:$P861,11,FALSE)=0,"",VLOOKUP($A170,'B2B - Flux 2 - UBL'!$A170:$P861,11,FALSE))</f>
        <v/>
      </c>
      <c r="K170" s="55" t="str">
        <f>IF(VLOOKUP($A170,'B2B - Flux 2 - UBL'!$A170:$P862,12,FALSE)=0,"",VLOOKUP($A170,'B2B - Flux 2 - UBL'!$A170:$P862,12,FALSE))</f>
        <v/>
      </c>
      <c r="L170" s="27" t="str">
        <f>IF(VLOOKUP($A170,'B2B - Flux 2 - UBL'!$A170:$P862,13,FALSE)=0,"",VLOOKUP($A170,'B2B - Flux 2 - UBL'!$A170:$P862,13,FALSE))</f>
        <v>Identifiant du document justificatif.</v>
      </c>
      <c r="M170" s="101" t="str">
        <f>IF(VLOOKUP($A170,'B2B - Flux 2 - UBL'!$A170:$P862,14,FALSE)=0,"",VLOOKUP($A170,'B2B - Flux 2 - UBL'!$A170:$P862,14,FALSE))</f>
        <v/>
      </c>
      <c r="N170" s="143" t="str">
        <f>IF(VLOOKUP($A170,'B2B - Flux 2 - UBL'!$A170:$R862,15,FALSE)=0,"",VLOOKUP($A170,'B2B - Flux 2 - UBL'!$A170:$R862,15,FALSE))</f>
        <v>G4.09
G4.11
G4.12
G4.13</v>
      </c>
      <c r="O170" s="143" t="str">
        <f>IF(VLOOKUP($A170,'B2B - Flux 2 - UBL'!$A170:$R862,16,FALSE)=0,"",VLOOKUP($A170,'B2B - Flux 2 - UBL'!$A170:$R862,16,FALSE))</f>
        <v/>
      </c>
      <c r="P170" s="22" t="str">
        <f>IF(VLOOKUP($A170,'B2B - Flux 2 - UBL'!$A170:$R862,17,FALSE)=0,"",VLOOKUP($A170,'B2B - Flux 2 - UBL'!$A170:$R862,17,FALSE))</f>
        <v>BR-52</v>
      </c>
      <c r="Q170" s="27" t="str">
        <f>IF(VLOOKUP($A170,'B2B - Flux 2 - UBL'!$A170:$R862,18,FALSE)=0,"",VLOOKUP($A170,'B2B - Flux 2 - UBL'!$A170:$R862,18,FALSE))</f>
        <v/>
      </c>
    </row>
    <row r="171" spans="1:17" ht="28.5" x14ac:dyDescent="0.25">
      <c r="A171" s="35" t="s">
        <v>411</v>
      </c>
      <c r="B171" s="22" t="s">
        <v>36</v>
      </c>
      <c r="C171" s="31"/>
      <c r="D171" s="32" t="s">
        <v>415</v>
      </c>
      <c r="E171" s="32"/>
      <c r="F171" s="33"/>
      <c r="G171" s="101" t="s">
        <v>772</v>
      </c>
      <c r="H171" s="29" t="str">
        <f>IF(VLOOKUP($A171,'B2B - Flux 2 - UBL'!$A171:$P863,9,FALSE)=0,"",VLOOKUP($A171,'B2B - Flux 2 - UBL'!$A171:$P863,9,FALSE))</f>
        <v>TEXTE</v>
      </c>
      <c r="I171" s="28">
        <f>IF(VLOOKUP($A171,'B2B - Flux 2 - UBL'!$A171:$P863,10,FALSE)=0,"",VLOOKUP($A171,'B2B - Flux 2 - UBL'!$A171:$P863,10,FALSE))</f>
        <v>100</v>
      </c>
      <c r="J171" s="28" t="str">
        <f>IF(VLOOKUP($A171,'B2B - Flux 2 - UBL'!$A171:$P862,11,FALSE)=0,"",VLOOKUP($A171,'B2B - Flux 2 - UBL'!$A171:$P862,11,FALSE))</f>
        <v/>
      </c>
      <c r="K171" s="55" t="str">
        <f>IF(VLOOKUP($A171,'B2B - Flux 2 - UBL'!$A171:$P863,12,FALSE)=0,"",VLOOKUP($A171,'B2B - Flux 2 - UBL'!$A171:$P863,12,FALSE))</f>
        <v/>
      </c>
      <c r="L171" s="27" t="str">
        <f>IF(VLOOKUP($A171,'B2B - Flux 2 - UBL'!$A171:$P863,13,FALSE)=0,"",VLOOKUP($A171,'B2B - Flux 2 - UBL'!$A171:$P863,13,FALSE))</f>
        <v>Description du document justificatif.</v>
      </c>
      <c r="M171" s="101" t="str">
        <f>IF(VLOOKUP($A171,'B2B - Flux 2 - UBL'!$A171:$P863,14,FALSE)=0,"",VLOOKUP($A171,'B2B - Flux 2 - UBL'!$A171:$P863,14,FALSE))</f>
        <v>Exemple : feuille de temps, rapport d'utilisation, etc.</v>
      </c>
      <c r="N171" s="143" t="str">
        <f>IF(VLOOKUP($A171,'B2B - Flux 2 - UBL'!$A171:$R863,15,FALSE)=0,"",VLOOKUP($A171,'B2B - Flux 2 - UBL'!$A171:$R863,15,FALSE))</f>
        <v/>
      </c>
      <c r="O171" s="143" t="str">
        <f>IF(VLOOKUP($A171,'B2B - Flux 2 - UBL'!$A171:$R863,16,FALSE)=0,"",VLOOKUP($A171,'B2B - Flux 2 - UBL'!$A171:$R863,16,FALSE))</f>
        <v/>
      </c>
      <c r="P171" s="22" t="str">
        <f>IF(VLOOKUP($A171,'B2B - Flux 2 - UBL'!$A171:$R863,17,FALSE)=0,"",VLOOKUP($A171,'B2B - Flux 2 - UBL'!$A171:$R863,17,FALSE))</f>
        <v/>
      </c>
      <c r="Q171" s="27" t="str">
        <f>IF(VLOOKUP($A171,'B2B - Flux 2 - UBL'!$A171:$R863,18,FALSE)=0,"",VLOOKUP($A171,'B2B - Flux 2 - UBL'!$A171:$R863,18,FALSE))</f>
        <v/>
      </c>
    </row>
    <row r="172" spans="1:17" ht="71.25" x14ac:dyDescent="0.25">
      <c r="A172" s="35" t="s">
        <v>412</v>
      </c>
      <c r="B172" s="22" t="s">
        <v>36</v>
      </c>
      <c r="C172" s="31"/>
      <c r="D172" s="32" t="s">
        <v>416</v>
      </c>
      <c r="E172" s="37"/>
      <c r="F172" s="33"/>
      <c r="G172" s="101" t="s">
        <v>773</v>
      </c>
      <c r="H172" s="29" t="str">
        <f>IF(VLOOKUP($A172,'B2B - Flux 2 - UBL'!$A172:$P864,9,FALSE)=0,"",VLOOKUP($A172,'B2B - Flux 2 - UBL'!$A172:$P864,9,FALSE))</f>
        <v>TEXTE</v>
      </c>
      <c r="I172" s="28">
        <f>IF(VLOOKUP($A172,'B2B - Flux 2 - UBL'!$A172:$P864,10,FALSE)=0,"",VLOOKUP($A172,'B2B - Flux 2 - UBL'!$A172:$P864,10,FALSE))</f>
        <v>100</v>
      </c>
      <c r="J172" s="28" t="str">
        <f>IF(VLOOKUP($A172,'B2B - Flux 2 - UBL'!$A172:$P863,11,FALSE)=0,"",VLOOKUP($A172,'B2B - Flux 2 - UBL'!$A172:$P863,11,FALSE))</f>
        <v/>
      </c>
      <c r="K172" s="55" t="str">
        <f>IF(VLOOKUP($A172,'B2B - Flux 2 - UBL'!$A172:$P864,12,FALSE)=0,"",VLOOKUP($A172,'B2B - Flux 2 - UBL'!$A172:$P864,12,FALSE))</f>
        <v/>
      </c>
      <c r="L172" s="27" t="str">
        <f>IF(VLOOKUP($A172,'B2B - Flux 2 - UBL'!$A172:$P864,13,FALSE)=0,"",VLOOKUP($A172,'B2B - Flux 2 - UBL'!$A172:$P864,13,FALSE))</f>
        <v>Adresse URL (Uniform Resource Locator) qui identifie l’emplacement du document externe.</v>
      </c>
      <c r="M172" s="101" t="str">
        <f>IF(VLOOKUP($A172,'B2B - Flux 2 - UBL'!$A172:$P864,14,FALSE)=0,"",VLOOKUP($A172,'B2B - Flux 2 - UBL'!$A172:$P864,14,FALSE))</f>
        <v>Moyen de localiser la ressource en décrivant son mécanisme d'accès primaire, par exemple http:// ou ftp://.
L'Emplacement de document externe doit être utilisé si l'Acheteur exige des informations supplémentaires étayant la facture.</v>
      </c>
      <c r="N172" s="143" t="str">
        <f>IF(VLOOKUP($A172,'B2B - Flux 2 - UBL'!$A172:$R864,15,FALSE)=0,"",VLOOKUP($A172,'B2B - Flux 2 - UBL'!$A172:$R864,15,FALSE))</f>
        <v/>
      </c>
      <c r="O172" s="143" t="str">
        <f>IF(VLOOKUP($A172,'B2B - Flux 2 - UBL'!$A172:$R864,16,FALSE)=0,"",VLOOKUP($A172,'B2B - Flux 2 - UBL'!$A172:$R864,16,FALSE))</f>
        <v/>
      </c>
      <c r="P172" s="22" t="str">
        <f>IF(VLOOKUP($A172,'B2B - Flux 2 - UBL'!$A172:$R864,17,FALSE)=0,"",VLOOKUP($A172,'B2B - Flux 2 - UBL'!$A172:$R864,17,FALSE))</f>
        <v/>
      </c>
      <c r="Q172" s="27" t="str">
        <f>IF(VLOOKUP($A172,'B2B - Flux 2 - UBL'!$A172:$R864,18,FALSE)=0,"",VLOOKUP($A172,'B2B - Flux 2 - UBL'!$A172:$R864,18,FALSE))</f>
        <v/>
      </c>
    </row>
    <row r="173" spans="1:17" ht="42.75" x14ac:dyDescent="0.25">
      <c r="A173" s="35" t="s">
        <v>413</v>
      </c>
      <c r="B173" s="22" t="s">
        <v>36</v>
      </c>
      <c r="C173" s="31"/>
      <c r="D173" s="32" t="s">
        <v>417</v>
      </c>
      <c r="E173" s="37"/>
      <c r="F173" s="33"/>
      <c r="G173" s="101" t="s">
        <v>774</v>
      </c>
      <c r="H173" s="29" t="str">
        <f>IF(VLOOKUP($A173,'B2B - Flux 2 - UBL'!$A173:$P865,9,FALSE)=0,"",VLOOKUP($A173,'B2B - Flux 2 - UBL'!$A173:$P865,9,FALSE))</f>
        <v>OBJET BIN</v>
      </c>
      <c r="I173" s="28" t="str">
        <f>IF(VLOOKUP($A173,'B2B - Flux 2 - UBL'!$A173:$P865,10,FALSE)=0,"",VLOOKUP($A173,'B2B - Flux 2 - UBL'!$A173:$P865,10,FALSE))</f>
        <v/>
      </c>
      <c r="J173" s="28" t="str">
        <f>IF(VLOOKUP($A173,'B2B - Flux 2 - UBL'!$A173:$P864,11,FALSE)=0,"",VLOOKUP($A173,'B2B - Flux 2 - UBL'!$A173:$P864,11,FALSE))</f>
        <v/>
      </c>
      <c r="K173" s="55" t="str">
        <f>IF(VLOOKUP($A173,'B2B - Flux 2 - UBL'!$A173:$P865,12,FALSE)=0,"",VLOOKUP($A173,'B2B - Flux 2 - UBL'!$A173:$P865,12,FALSE))</f>
        <v/>
      </c>
      <c r="L173" s="27" t="str">
        <f>IF(VLOOKUP($A173,'B2B - Flux 2 - UBL'!$A173:$P865,13,FALSE)=0,"",VLOOKUP($A173,'B2B - Flux 2 - UBL'!$A173:$P865,13,FALSE))</f>
        <v>Document annexe intégré sous forme d'objet binaire.</v>
      </c>
      <c r="M173" s="101" t="str">
        <f>IF(VLOOKUP($A173,'B2B - Flux 2 - UBL'!$A173:$P865,14,FALSE)=0,"",VLOOKUP($A173,'B2B - Flux 2 - UBL'!$A173:$P865,14,FALSE))</f>
        <v>Le Document joint est utilisé lorsque de la documentation doit être stockée avec la Facture à des fins de référence ultérieure ou d'audit.</v>
      </c>
      <c r="N173" s="143" t="str">
        <f>IF(VLOOKUP($A173,'B2B - Flux 2 - UBL'!$A173:$R865,15,FALSE)=0,"",VLOOKUP($A173,'B2B - Flux 2 - UBL'!$A173:$R865,15,FALSE))</f>
        <v>G4.04
G4.07
G4.08</v>
      </c>
      <c r="O173" s="143" t="str">
        <f>IF(VLOOKUP($A173,'B2B - Flux 2 - UBL'!$A173:$R865,16,FALSE)=0,"",VLOOKUP($A173,'B2B - Flux 2 - UBL'!$A173:$R865,16,FALSE))</f>
        <v/>
      </c>
      <c r="P173" s="22" t="str">
        <f>IF(VLOOKUP($A173,'B2B - Flux 2 - UBL'!$A173:$R865,17,FALSE)=0,"",VLOOKUP($A173,'B2B - Flux 2 - UBL'!$A173:$R865,17,FALSE))</f>
        <v/>
      </c>
      <c r="Q173" s="27" t="str">
        <f>IF(VLOOKUP($A173,'B2B - Flux 2 - UBL'!$A173:$R865,18,FALSE)=0,"",VLOOKUP($A173,'B2B - Flux 2 - UBL'!$A173:$R865,18,FALSE))</f>
        <v/>
      </c>
    </row>
    <row r="174" spans="1:17" ht="114" x14ac:dyDescent="0.25">
      <c r="A174" s="35" t="s">
        <v>1243</v>
      </c>
      <c r="B174" s="22" t="s">
        <v>19</v>
      </c>
      <c r="C174" s="31"/>
      <c r="D174" s="32" t="s">
        <v>419</v>
      </c>
      <c r="E174" s="37"/>
      <c r="F174" s="33"/>
      <c r="G174" s="101" t="s">
        <v>774</v>
      </c>
      <c r="H174" s="29" t="str">
        <f>IF(VLOOKUP($A174,'B2B - Flux 2 - UBL'!$A174:$P866,9,FALSE)=0,"",VLOOKUP($A174,'B2B - Flux 2 - UBL'!$A174:$P866,9,FALSE))</f>
        <v>OBJET BIN</v>
      </c>
      <c r="I174" s="28" t="str">
        <f>IF(VLOOKUP($A174,'B2B - Flux 2 - UBL'!$A174:$P866,10,FALSE)=0,"",VLOOKUP($A174,'B2B - Flux 2 - UBL'!$A174:$P866,10,FALSE))</f>
        <v/>
      </c>
      <c r="J174" s="28" t="str">
        <f>IF(VLOOKUP($A174,'B2B - Flux 2 - UBL'!$A174:$P865,11,FALSE)=0,"",VLOOKUP($A174,'B2B - Flux 2 - UBL'!$A174:$P865,11,FALSE))</f>
        <v/>
      </c>
      <c r="K174" s="55" t="str">
        <f>IF(VLOOKUP($A174,'B2B - Flux 2 - UBL'!$A174:$P866,12,FALSE)=0,"",VLOOKUP($A174,'B2B - Flux 2 - UBL'!$A174:$P866,12,FALSE))</f>
        <v/>
      </c>
      <c r="L174" s="27" t="str">
        <f>IF(VLOOKUP($A174,'B2B - Flux 2 - UBL'!$A174:$P866,13,FALSE)=0,"",VLOOKUP($A174,'B2B - Flux 2 - UBL'!$A174:$P866,13,FALSE))</f>
        <v>Code Mime du document attaché</v>
      </c>
      <c r="M174" s="101" t="str">
        <f>IF(VLOOKUP($A174,'B2B - Flux 2 - UBL'!$A174:$P866,14,FALSE)=0,"",VLOOKUP($A174,'B2B - Flux 2 - UBL'!$A174:$P866,14,FALSE))</f>
        <v>Codes Mime autorisés : 
- application/pdf
- image/png
- image/jpeg
- text/csv
- application/vnd.openxmlformats
- officedocument.spreadsheetml.sheet
- application/vnd.oasis.opendocument. Spreadsheet</v>
      </c>
      <c r="N174" s="143" t="str">
        <f>IF(VLOOKUP($A174,'B2B - Flux 2 - UBL'!$A174:$R866,15,FALSE)=0,"",VLOOKUP($A174,'B2B - Flux 2 - UBL'!$A174:$R866,15,FALSE))</f>
        <v>G4.04
G4.07
G4.08</v>
      </c>
      <c r="O174" s="143" t="str">
        <f>IF(VLOOKUP($A174,'B2B - Flux 2 - UBL'!$A174:$R866,16,FALSE)=0,"",VLOOKUP($A174,'B2B - Flux 2 - UBL'!$A174:$R866,16,FALSE))</f>
        <v/>
      </c>
      <c r="P174" s="22" t="str">
        <f>IF(VLOOKUP($A174,'B2B - Flux 2 - UBL'!$A174:$R866,17,FALSE)=0,"",VLOOKUP($A174,'B2B - Flux 2 - UBL'!$A174:$R866,17,FALSE))</f>
        <v/>
      </c>
      <c r="Q174" s="27" t="str">
        <f>IF(VLOOKUP($A174,'B2B - Flux 2 - UBL'!$A174:$R866,18,FALSE)=0,"",VLOOKUP($A174,'B2B - Flux 2 - UBL'!$A174:$R866,18,FALSE))</f>
        <v/>
      </c>
    </row>
    <row r="175" spans="1:17" ht="42.75" x14ac:dyDescent="0.25">
      <c r="A175" s="35" t="s">
        <v>1244</v>
      </c>
      <c r="B175" s="22" t="s">
        <v>19</v>
      </c>
      <c r="C175" s="31"/>
      <c r="D175" s="32" t="s">
        <v>420</v>
      </c>
      <c r="E175" s="37"/>
      <c r="F175" s="33"/>
      <c r="G175" s="101" t="s">
        <v>774</v>
      </c>
      <c r="H175" s="29" t="str">
        <f>IF(VLOOKUP($A175,'B2B - Flux 2 - UBL'!$A175:$P867,9,FALSE)=0,"",VLOOKUP($A175,'B2B - Flux 2 - UBL'!$A175:$P867,9,FALSE))</f>
        <v>OBJET BIN</v>
      </c>
      <c r="I175" s="28" t="str">
        <f>IF(VLOOKUP($A175,'B2B - Flux 2 - UBL'!$A175:$P867,10,FALSE)=0,"",VLOOKUP($A175,'B2B - Flux 2 - UBL'!$A175:$P867,10,FALSE))</f>
        <v/>
      </c>
      <c r="J175" s="28" t="str">
        <f>IF(VLOOKUP($A175,'B2B - Flux 2 - UBL'!$A175:$P866,11,FALSE)=0,"",VLOOKUP($A175,'B2B - Flux 2 - UBL'!$A175:$P866,11,FALSE))</f>
        <v/>
      </c>
      <c r="K175" s="55" t="str">
        <f>IF(VLOOKUP($A175,'B2B - Flux 2 - UBL'!$A175:$P867,12,FALSE)=0,"",VLOOKUP($A175,'B2B - Flux 2 - UBL'!$A175:$P867,12,FALSE))</f>
        <v/>
      </c>
      <c r="L175" s="27" t="str">
        <f>IF(VLOOKUP($A175,'B2B - Flux 2 - UBL'!$A175:$P867,13,FALSE)=0,"",VLOOKUP($A175,'B2B - Flux 2 - UBL'!$A175:$P867,13,FALSE))</f>
        <v>Nom du fichier du document attaché.</v>
      </c>
      <c r="M175" s="101" t="str">
        <f>IF(VLOOKUP($A175,'B2B - Flux 2 - UBL'!$A175:$P867,14,FALSE)=0,"",VLOOKUP($A175,'B2B - Flux 2 - UBL'!$A175:$P867,14,FALSE))</f>
        <v/>
      </c>
      <c r="N175" s="143" t="str">
        <f>IF(VLOOKUP($A175,'B2B - Flux 2 - UBL'!$A175:$R867,15,FALSE)=0,"",VLOOKUP($A175,'B2B - Flux 2 - UBL'!$A175:$R867,15,FALSE))</f>
        <v>G4.04
G4.07
G4.08</v>
      </c>
      <c r="O175" s="143" t="str">
        <f>IF(VLOOKUP($A175,'B2B - Flux 2 - UBL'!$A175:$R867,16,FALSE)=0,"",VLOOKUP($A175,'B2B - Flux 2 - UBL'!$A175:$R867,16,FALSE))</f>
        <v/>
      </c>
      <c r="P175" s="22" t="str">
        <f>IF(VLOOKUP($A175,'B2B - Flux 2 - UBL'!$A175:$R867,17,FALSE)=0,"",VLOOKUP($A175,'B2B - Flux 2 - UBL'!$A175:$R867,17,FALSE))</f>
        <v/>
      </c>
      <c r="Q175" s="27" t="str">
        <f>IF(VLOOKUP($A175,'B2B - Flux 2 - UBL'!$A175:$R867,18,FALSE)=0,"",VLOOKUP($A175,'B2B - Flux 2 - UBL'!$A175:$R867,18,FALSE))</f>
        <v/>
      </c>
    </row>
    <row r="176" spans="1:17" ht="28.5" x14ac:dyDescent="0.25">
      <c r="A176" s="23" t="s">
        <v>219</v>
      </c>
      <c r="B176" s="22" t="s">
        <v>201</v>
      </c>
      <c r="C176" s="30" t="s">
        <v>220</v>
      </c>
      <c r="D176" s="56"/>
      <c r="E176" s="56"/>
      <c r="F176" s="56"/>
      <c r="G176" s="101" t="s">
        <v>775</v>
      </c>
      <c r="H176" s="118" t="str">
        <f>IF(VLOOKUP($A176,'B2B - Flux 2 - UBL'!$A176:$P868,9,FALSE)=0,"",VLOOKUP($A176,'B2B - Flux 2 - UBL'!$A176:$P868,9,FALSE))</f>
        <v/>
      </c>
      <c r="I176" s="118" t="str">
        <f>IF(VLOOKUP($A176,'B2B - Flux 2 - UBL'!$A176:$P868,10,FALSE)=0,"",VLOOKUP($A176,'B2B - Flux 2 - UBL'!$A176:$P868,10,FALSE))</f>
        <v/>
      </c>
      <c r="J176" s="173" t="str">
        <f>IF(VLOOKUP($A176,'B2B - Flux 2 - UBL'!$A176:$P867,11,FALSE)=0,"",VLOOKUP($A176,'B2B - Flux 2 - UBL'!$A176:$P867,11,FALSE))</f>
        <v/>
      </c>
      <c r="K176" s="118" t="str">
        <f>IF(VLOOKUP($A176,'B2B - Flux 2 - UBL'!$A176:$P868,12,FALSE)=0,"",VLOOKUP($A176,'B2B - Flux 2 - UBL'!$A176:$P868,12,FALSE))</f>
        <v/>
      </c>
      <c r="L176" s="132" t="str">
        <f>IF(VLOOKUP($A176,'B2B - Flux 2 - UBL'!$A176:$P868,13,FALSE)=0,"",VLOOKUP($A176,'B2B - Flux 2 - UBL'!$A176:$P868,13,FALSE))</f>
        <v>Groupe de termes métiers fournissant des informations sur des lignes de Facture individuelles.</v>
      </c>
      <c r="M176" s="154" t="str">
        <f>IF(VLOOKUP($A176,'B2B - Flux 2 - UBL'!$A176:$P868,14,FALSE)=0,"",VLOOKUP($A176,'B2B - Flux 2 - UBL'!$A176:$P868,14,FALSE))</f>
        <v/>
      </c>
      <c r="N176" s="156" t="str">
        <f>IF(VLOOKUP($A176,'B2B - Flux 2 - UBL'!$A176:$R868,15,FALSE)=0,"",VLOOKUP($A176,'B2B - Flux 2 - UBL'!$A176:$R868,15,FALSE))</f>
        <v>G6.01</v>
      </c>
      <c r="O176" s="156" t="str">
        <f>IF(VLOOKUP($A176,'B2B - Flux 2 - UBL'!$A176:$R868,16,FALSE)=0,"",VLOOKUP($A176,'B2B - Flux 2 - UBL'!$A176:$R868,16,FALSE))</f>
        <v/>
      </c>
      <c r="P176" s="156" t="str">
        <f>IF(VLOOKUP($A176,'B2B - Flux 2 - UBL'!$A176:$R868,17,FALSE)=0,"",VLOOKUP($A176,'B2B - Flux 2 - UBL'!$A176:$R868,17,FALSE))</f>
        <v>BR-16</v>
      </c>
      <c r="Q176" s="118" t="str">
        <f>IF(VLOOKUP($A176,'B2B - Flux 2 - UBL'!$A176:$R868,18,FALSE)=0,"",VLOOKUP($A176,'B2B - Flux 2 - UBL'!$A176:$R868,18,FALSE))</f>
        <v/>
      </c>
    </row>
    <row r="177" spans="1:17" ht="28.5" x14ac:dyDescent="0.25">
      <c r="A177" s="35" t="s">
        <v>423</v>
      </c>
      <c r="B177" s="22" t="s">
        <v>19</v>
      </c>
      <c r="C177" s="82"/>
      <c r="D177" s="32" t="s">
        <v>424</v>
      </c>
      <c r="E177" s="37"/>
      <c r="F177" s="33"/>
      <c r="G177" s="101" t="s">
        <v>776</v>
      </c>
      <c r="H177" s="29" t="str">
        <f>IF(VLOOKUP($A177,'B2B - Flux 2 - UBL'!$A177:$P869,9,FALSE)=0,"",VLOOKUP($A177,'B2B - Flux 2 - UBL'!$A177:$P869,9,FALSE))</f>
        <v>IDENTIFIANT</v>
      </c>
      <c r="I177" s="28" t="str">
        <f>IF(VLOOKUP($A177,'B2B - Flux 2 - UBL'!$A177:$P869,10,FALSE)=0,"",VLOOKUP($A177,'B2B - Flux 2 - UBL'!$A177:$P869,10,FALSE))</f>
        <v/>
      </c>
      <c r="J177" s="28" t="str">
        <f>IF(VLOOKUP($A177,'B2B - Flux 2 - UBL'!$A177:$P868,11,FALSE)=0,"",VLOOKUP($A177,'B2B - Flux 2 - UBL'!$A177:$P868,11,FALSE))</f>
        <v/>
      </c>
      <c r="K177" s="55" t="str">
        <f>IF(VLOOKUP($A177,'B2B - Flux 2 - UBL'!$A177:$P869,12,FALSE)=0,"",VLOOKUP($A177,'B2B - Flux 2 - UBL'!$A177:$P869,12,FALSE))</f>
        <v/>
      </c>
      <c r="L177" s="27" t="str">
        <f>IF(VLOOKUP($A177,'B2B - Flux 2 - UBL'!$A177:$P869,13,FALSE)=0,"",VLOOKUP($A177,'B2B - Flux 2 - UBL'!$A177:$P869,13,FALSE))</f>
        <v>Identifiant unique d'une ligne au sein de la Facture.</v>
      </c>
      <c r="M177" s="101" t="str">
        <f>IF(VLOOKUP($A177,'B2B - Flux 2 - UBL'!$A177:$P869,14,FALSE)=0,"",VLOOKUP($A177,'B2B - Flux 2 - UBL'!$A177:$P869,14,FALSE))</f>
        <v/>
      </c>
      <c r="N177" s="143" t="str">
        <f>IF(VLOOKUP($A177,'B2B - Flux 2 - UBL'!$A177:$R869,15,FALSE)=0,"",VLOOKUP($A177,'B2B - Flux 2 - UBL'!$A177:$R869,15,FALSE))</f>
        <v>G1.62</v>
      </c>
      <c r="O177" s="143" t="str">
        <f>IF(VLOOKUP($A177,'B2B - Flux 2 - UBL'!$A177:$R869,16,FALSE)=0,"",VLOOKUP($A177,'B2B - Flux 2 - UBL'!$A177:$R869,16,FALSE))</f>
        <v/>
      </c>
      <c r="P177" s="22" t="str">
        <f>IF(VLOOKUP($A177,'B2B - Flux 2 - UBL'!$A177:$R869,17,FALSE)=0,"",VLOOKUP($A177,'B2B - Flux 2 - UBL'!$A177:$R869,17,FALSE))</f>
        <v>BR-21</v>
      </c>
      <c r="Q177" s="27" t="str">
        <f>IF(VLOOKUP($A177,'B2B - Flux 2 - UBL'!$A177:$R869,18,FALSE)=0,"",VLOOKUP($A177,'B2B - Flux 2 - UBL'!$A177:$R869,18,FALSE))</f>
        <v/>
      </c>
    </row>
    <row r="178" spans="1:17" ht="42.75" x14ac:dyDescent="0.25">
      <c r="A178" s="35" t="s">
        <v>221</v>
      </c>
      <c r="B178" s="22" t="s">
        <v>36</v>
      </c>
      <c r="C178" s="57"/>
      <c r="D178" s="32" t="s">
        <v>222</v>
      </c>
      <c r="E178" s="37"/>
      <c r="F178" s="33"/>
      <c r="G178" s="101" t="s">
        <v>777</v>
      </c>
      <c r="H178" s="29" t="str">
        <f>IF(VLOOKUP($A178,'B2B - Flux 2 - UBL'!$A178:$P870,9,FALSE)=0,"",VLOOKUP($A178,'B2B - Flux 2 - UBL'!$A178:$P870,9,FALSE))</f>
        <v>TEXTE</v>
      </c>
      <c r="I178" s="28">
        <f>IF(VLOOKUP($A178,'B2B - Flux 2 - UBL'!$A178:$P870,10,FALSE)=0,"",VLOOKUP($A178,'B2B - Flux 2 - UBL'!$A178:$P870,10,FALSE))</f>
        <v>1024</v>
      </c>
      <c r="J178" s="28" t="str">
        <f>IF(VLOOKUP($A178,'B2B - Flux 2 - UBL'!$A178:$P869,11,FALSE)=0,"",VLOOKUP($A178,'B2B - Flux 2 - UBL'!$A178:$P869,11,FALSE))</f>
        <v/>
      </c>
      <c r="K178" s="55" t="str">
        <f>IF(VLOOKUP($A178,'B2B - Flux 2 - UBL'!$A178:$P870,12,FALSE)=0,"",VLOOKUP($A178,'B2B - Flux 2 - UBL'!$A178:$P870,12,FALSE))</f>
        <v/>
      </c>
      <c r="L178" s="55" t="str">
        <f>IF(VLOOKUP($A178,'B2B - Flux 2 - UBL'!$A178:$P870,13,FALSE)=0,"",VLOOKUP($A178,'B2B - Flux 2 - UBL'!$A178:$P870,13,FALSE))</f>
        <v>Commentaire fournissant des informations non structurées concernant la ligne de Facture.</v>
      </c>
      <c r="M178" s="101" t="str">
        <f>IF(VLOOKUP($A178,'B2B - Flux 2 - UBL'!$A178:$P870,14,FALSE)=0,"",VLOOKUP($A178,'B2B - Flux 2 - UBL'!$A178:$P870,14,FALSE))</f>
        <v/>
      </c>
      <c r="N178" s="143" t="str">
        <f>IF(VLOOKUP($A178,'B2B - Flux 2 - UBL'!$A178:$R870,15,FALSE)=0,"",VLOOKUP($A178,'B2B - Flux 2 - UBL'!$A178:$R870,15,FALSE))</f>
        <v>G6.06
P1.08</v>
      </c>
      <c r="O178" s="143" t="str">
        <f>IF(VLOOKUP($A178,'B2B - Flux 2 - UBL'!$A178:$R870,16,FALSE)=0,"",VLOOKUP($A178,'B2B - Flux 2 - UBL'!$A178:$R870,16,FALSE))</f>
        <v/>
      </c>
      <c r="P178" s="22" t="str">
        <f>IF(VLOOKUP($A178,'B2B - Flux 2 - UBL'!$A178:$R870,17,FALSE)=0,"",VLOOKUP($A178,'B2B - Flux 2 - UBL'!$A178:$R870,17,FALSE))</f>
        <v/>
      </c>
      <c r="Q178" s="27" t="str">
        <f>IF(VLOOKUP($A178,'B2B - Flux 2 - UBL'!$A178:$R870,18,FALSE)=0,"",VLOOKUP($A178,'B2B - Flux 2 - UBL'!$A178:$R870,18,FALSE))</f>
        <v/>
      </c>
    </row>
    <row r="179" spans="1:17" ht="42.75" x14ac:dyDescent="0.25">
      <c r="A179" s="35" t="s">
        <v>426</v>
      </c>
      <c r="B179" s="22" t="s">
        <v>36</v>
      </c>
      <c r="C179" s="57"/>
      <c r="D179" s="32" t="s">
        <v>427</v>
      </c>
      <c r="E179" s="37"/>
      <c r="F179" s="33"/>
      <c r="G179" s="101" t="s">
        <v>778</v>
      </c>
      <c r="H179" s="29" t="str">
        <f>IF(VLOOKUP($A179,'B2B - Flux 2 - UBL'!$A179:$P871,9,FALSE)=0,"",VLOOKUP($A179,'B2B - Flux 2 - UBL'!$A179:$P871,9,FALSE))</f>
        <v>IDENTIFIANT</v>
      </c>
      <c r="I179" s="28">
        <f>IF(VLOOKUP($A179,'B2B - Flux 2 - UBL'!$A179:$P871,10,FALSE)=0,"",VLOOKUP($A179,'B2B - Flux 2 - UBL'!$A179:$P871,10,FALSE))</f>
        <v>1024</v>
      </c>
      <c r="J179" s="28" t="str">
        <f>IF(VLOOKUP($A179,'B2B - Flux 2 - UBL'!$A179:$P870,11,FALSE)=0,"",VLOOKUP($A179,'B2B - Flux 2 - UBL'!$A179:$P870,11,FALSE))</f>
        <v/>
      </c>
      <c r="K179" s="55" t="str">
        <f>IF(VLOOKUP($A179,'B2B - Flux 2 - UBL'!$A179:$P871,12,FALSE)=0,"",VLOOKUP($A179,'B2B - Flux 2 - UBL'!$A179:$P871,12,FALSE))</f>
        <v/>
      </c>
      <c r="L179" s="27" t="str">
        <f>IF(VLOOKUP($A179,'B2B - Flux 2 - UBL'!$A179:$P871,13,FALSE)=0,"",VLOOKUP($A179,'B2B - Flux 2 - UBL'!$A179:$P871,13,FALSE))</f>
        <v>Identifiant d'un objet sur lequel la ligne de facturation est basée, attribué par le vendeur.</v>
      </c>
      <c r="M179" s="101" t="str">
        <f>IF(VLOOKUP($A179,'B2B - Flux 2 - UBL'!$A179:$P871,14,FALSE)=0,"",VLOOKUP($A179,'B2B - Flux 2 - UBL'!$A179:$P871,14,FALSE))</f>
        <v>Il peut s'agir d'un numéro d'abonnement, d'un numéro de téléphone, d'un compteur, etc., selon le cas.</v>
      </c>
      <c r="N179" s="143" t="str">
        <f>IF(VLOOKUP($A179,'B2B - Flux 2 - UBL'!$A179:$R871,15,FALSE)=0,"",VLOOKUP($A179,'B2B - Flux 2 - UBL'!$A179:$R871,15,FALSE))</f>
        <v>P1.08</v>
      </c>
      <c r="O179" s="143" t="str">
        <f>IF(VLOOKUP($A179,'B2B - Flux 2 - UBL'!$A179:$R871,16,FALSE)=0,"",VLOOKUP($A179,'B2B - Flux 2 - UBL'!$A179:$R871,16,FALSE))</f>
        <v/>
      </c>
      <c r="P179" s="22" t="str">
        <f>IF(VLOOKUP($A179,'B2B - Flux 2 - UBL'!$A179:$R871,17,FALSE)=0,"",VLOOKUP($A179,'B2B - Flux 2 - UBL'!$A179:$R871,17,FALSE))</f>
        <v/>
      </c>
      <c r="Q179" s="27" t="str">
        <f>IF(VLOOKUP($A179,'B2B - Flux 2 - UBL'!$A179:$R871,18,FALSE)=0,"",VLOOKUP($A179,'B2B - Flux 2 - UBL'!$A179:$R871,18,FALSE))</f>
        <v/>
      </c>
    </row>
    <row r="180" spans="1:17" ht="42.75" x14ac:dyDescent="0.25">
      <c r="A180" s="35" t="s">
        <v>1239</v>
      </c>
      <c r="B180" s="22" t="s">
        <v>36</v>
      </c>
      <c r="C180" s="57"/>
      <c r="D180" s="32" t="s">
        <v>422</v>
      </c>
      <c r="E180" s="37"/>
      <c r="F180" s="33"/>
      <c r="G180" s="101" t="s">
        <v>778</v>
      </c>
      <c r="H180" s="29" t="str">
        <f>IF(VLOOKUP($A180,'B2B - Flux 2 - UBL'!$A180:$P872,9,FALSE)=0,"",VLOOKUP($A180,'B2B - Flux 2 - UBL'!$A180:$P872,9,FALSE))</f>
        <v>IDENTIFIANT</v>
      </c>
      <c r="I180" s="28" t="str">
        <f>IF(VLOOKUP($A180,'B2B - Flux 2 - UBL'!$A180:$P872,10,FALSE)=0,"",VLOOKUP($A180,'B2B - Flux 2 - UBL'!$A180:$P872,10,FALSE))</f>
        <v/>
      </c>
      <c r="J180" s="28" t="str">
        <f>IF(VLOOKUP($A180,'B2B - Flux 2 - UBL'!$A180:$P871,11,FALSE)=0,"",VLOOKUP($A180,'B2B - Flux 2 - UBL'!$A180:$P871,11,FALSE))</f>
        <v>UNTDID 1153</v>
      </c>
      <c r="K180" s="55" t="str">
        <f>IF(VLOOKUP($A180,'B2B - Flux 2 - UBL'!$A180:$P872,12,FALSE)=0,"",VLOOKUP($A180,'B2B - Flux 2 - UBL'!$A180:$P872,12,FALSE))</f>
        <v/>
      </c>
      <c r="L180" s="27" t="str">
        <f>IF(VLOOKUP($A180,'B2B - Flux 2 - UBL'!$A180:$P872,13,FALSE)=0,"",VLOOKUP($A180,'B2B - Flux 2 - UBL'!$A180:$P872,13,FALSE))</f>
        <v>Identifiant du schéma de l'identifiant d'un objet à la ligne de facture.</v>
      </c>
      <c r="M180" s="101" t="str">
        <f>IF(VLOOKUP($A180,'B2B - Flux 2 - UBL'!$A180:$P872,14,FALSE)=0,"",VLOOKUP($A180,'B2B - Flux 2 - UBL'!$A180:$P872,14,FALSE))</f>
        <v>Si l'identifiant du schéma à utiliser par le destinataire n'est pas évident, un identifiant du schéma conditionnel doit être utilisé parmi les entrées de liste de code UNTDID 1153 [6].</v>
      </c>
      <c r="N180" s="143" t="str">
        <f>IF(VLOOKUP($A180,'B2B - Flux 2 - UBL'!$A180:$R872,15,FALSE)=0,"",VLOOKUP($A180,'B2B - Flux 2 - UBL'!$A180:$R872,15,FALSE))</f>
        <v/>
      </c>
      <c r="O180" s="143" t="str">
        <f>IF(VLOOKUP($A180,'B2B - Flux 2 - UBL'!$A180:$R872,16,FALSE)=0,"",VLOOKUP($A180,'B2B - Flux 2 - UBL'!$A180:$R872,16,FALSE))</f>
        <v/>
      </c>
      <c r="P180" s="22" t="str">
        <f>IF(VLOOKUP($A180,'B2B - Flux 2 - UBL'!$A180:$R872,17,FALSE)=0,"",VLOOKUP($A180,'B2B - Flux 2 - UBL'!$A180:$R872,17,FALSE))</f>
        <v/>
      </c>
      <c r="Q180" s="27" t="str">
        <f>IF(VLOOKUP($A180,'B2B - Flux 2 - UBL'!$A180:$R872,18,FALSE)=0,"",VLOOKUP($A180,'B2B - Flux 2 - UBL'!$A180:$R872,18,FALSE))</f>
        <v/>
      </c>
    </row>
    <row r="181" spans="1:17" ht="28.5" x14ac:dyDescent="0.25">
      <c r="A181" s="35" t="s">
        <v>223</v>
      </c>
      <c r="B181" s="22" t="s">
        <v>19</v>
      </c>
      <c r="C181" s="57"/>
      <c r="D181" s="32" t="s">
        <v>224</v>
      </c>
      <c r="E181" s="37"/>
      <c r="F181" s="33"/>
      <c r="G181" s="101" t="s">
        <v>779</v>
      </c>
      <c r="H181" s="47" t="str">
        <f>IF(VLOOKUP($A181,'B2B - Flux 2 - UBL'!$A181:$P873,9,FALSE)=0,"",VLOOKUP($A181,'B2B - Flux 2 - UBL'!$A181:$P873,9,FALSE))</f>
        <v>QUANTITE</v>
      </c>
      <c r="I181" s="28">
        <f>IF(VLOOKUP($A181,'B2B - Flux 2 - UBL'!$A181:$P873,10,FALSE)=0,"",VLOOKUP($A181,'B2B - Flux 2 - UBL'!$A181:$P873,10,FALSE))</f>
        <v>19.600000000000001</v>
      </c>
      <c r="J181" s="28" t="str">
        <f>IF(VLOOKUP($A181,'B2B - Flux 2 - UBL'!$A181:$P872,11,FALSE)=0,"",VLOOKUP($A181,'B2B - Flux 2 - UBL'!$A181:$P872,11,FALSE))</f>
        <v/>
      </c>
      <c r="K181" s="55" t="str">
        <f>IF(VLOOKUP($A181,'B2B - Flux 2 - UBL'!$A181:$P873,12,FALSE)=0,"",VLOOKUP($A181,'B2B - Flux 2 - UBL'!$A181:$P873,12,FALSE))</f>
        <v/>
      </c>
      <c r="L181" s="27" t="str">
        <f>IF(VLOOKUP($A181,'B2B - Flux 2 - UBL'!$A181:$P873,13,FALSE)=0,"",VLOOKUP($A181,'B2B - Flux 2 - UBL'!$A181:$P873,13,FALSE))</f>
        <v>Quantité d'articles (biens ou services) prise en compte dans la ligne de Facture.</v>
      </c>
      <c r="M181" s="101" t="str">
        <f>IF(VLOOKUP($A181,'B2B - Flux 2 - UBL'!$A181:$P873,14,FALSE)=0,"",VLOOKUP($A181,'B2B - Flux 2 - UBL'!$A181:$P873,14,FALSE))</f>
        <v/>
      </c>
      <c r="N181" s="143" t="str">
        <f>IF(VLOOKUP($A181,'B2B - Flux 2 - UBL'!$A181:$R873,15,FALSE)=0,"",VLOOKUP($A181,'B2B - Flux 2 - UBL'!$A181:$R873,15,FALSE))</f>
        <v>P1.03
G1.13</v>
      </c>
      <c r="O181" s="143" t="str">
        <f>IF(VLOOKUP($A181,'B2B - Flux 2 - UBL'!$A181:$R873,16,FALSE)=0,"",VLOOKUP($A181,'B2B - Flux 2 - UBL'!$A181:$R873,16,FALSE))</f>
        <v/>
      </c>
      <c r="P181" s="22" t="str">
        <f>IF(VLOOKUP($A181,'B2B - Flux 2 - UBL'!$A181:$R873,17,FALSE)=0,"",VLOOKUP($A181,'B2B - Flux 2 - UBL'!$A181:$R873,17,FALSE))</f>
        <v>BR-22</v>
      </c>
      <c r="Q181" s="27" t="str">
        <f>IF(VLOOKUP($A181,'B2B - Flux 2 - UBL'!$A181:$R873,18,FALSE)=0,"",VLOOKUP($A181,'B2B - Flux 2 - UBL'!$A181:$R873,18,FALSE))</f>
        <v/>
      </c>
    </row>
    <row r="182" spans="1:17" ht="57" x14ac:dyDescent="0.25">
      <c r="A182" s="35" t="s">
        <v>430</v>
      </c>
      <c r="B182" s="22" t="s">
        <v>19</v>
      </c>
      <c r="C182" s="57"/>
      <c r="D182" s="32" t="s">
        <v>429</v>
      </c>
      <c r="E182" s="37"/>
      <c r="F182" s="33"/>
      <c r="G182" s="101" t="s">
        <v>780</v>
      </c>
      <c r="H182" s="47" t="str">
        <f>IF(VLOOKUP($A182,'B2B - Flux 2 - UBL'!$A182:$P874,9,FALSE)=0,"",VLOOKUP($A182,'B2B - Flux 2 - UBL'!$A182:$P874,9,FALSE))</f>
        <v>CODE</v>
      </c>
      <c r="I182" s="28">
        <f>IF(VLOOKUP($A182,'B2B - Flux 2 - UBL'!$A182:$P874,10,FALSE)=0,"",VLOOKUP($A182,'B2B - Flux 2 - UBL'!$A182:$P874,10,FALSE))</f>
        <v>3</v>
      </c>
      <c r="J182" s="28" t="str">
        <f>IF(VLOOKUP($A182,'B2B - Flux 2 - UBL'!$A182:$P873,11,FALSE)=0,"",VLOOKUP($A182,'B2B - Flux 2 - UBL'!$A182:$P873,11,FALSE))</f>
        <v>EN16931 Codelists</v>
      </c>
      <c r="K182" s="55" t="str">
        <f>IF(VLOOKUP($A182,'B2B - Flux 2 - UBL'!$A182:$P874,12,FALSE)=0,"",VLOOKUP($A182,'B2B - Flux 2 - UBL'!$A182:$P874,12,FALSE))</f>
        <v/>
      </c>
      <c r="L182" s="27" t="str">
        <f>IF(VLOOKUP($A182,'B2B - Flux 2 - UBL'!$A182:$P874,13,FALSE)=0,"",VLOOKUP($A182,'B2B - Flux 2 - UBL'!$A182:$P874,13,FALSE))</f>
        <v>Unité de mesure applicable à la quantité facturée.</v>
      </c>
      <c r="M182" s="101" t="str">
        <f>IF(VLOOKUP($A182,'B2B - Flux 2 - UBL'!$A182:$P874,14,FALSE)=0,"",VLOOKUP($A182,'B2B - Flux 2 - UBL'!$A182:$P874,14,FALSE))</f>
        <v>Il convient que les unités de mesure soient exprimées selon les termes de la Recommandation UN/ECE N ° 20 « Codes des unités de mesure utilisées dans le commerce international » [7], par exemple « KGM » pour kilogramme.</v>
      </c>
      <c r="N182" s="143" t="str">
        <f>IF(VLOOKUP($A182,'B2B - Flux 2 - UBL'!$A182:$R874,15,FALSE)=0,"",VLOOKUP($A182,'B2B - Flux 2 - UBL'!$A182:$R874,15,FALSE))</f>
        <v/>
      </c>
      <c r="O182" s="143" t="str">
        <f>IF(VLOOKUP($A182,'B2B - Flux 2 - UBL'!$A182:$R874,16,FALSE)=0,"",VLOOKUP($A182,'B2B - Flux 2 - UBL'!$A182:$R874,16,FALSE))</f>
        <v>S1.03</v>
      </c>
      <c r="P182" s="99" t="str">
        <f>IF(VLOOKUP($A182,'B2B - Flux 2 - UBL'!$A182:$R874,17,FALSE)=0,"",VLOOKUP($A182,'B2B - Flux 2 - UBL'!$A182:$R874,17,FALSE))</f>
        <v>BR-23</v>
      </c>
      <c r="Q182" s="27" t="str">
        <f>IF(VLOOKUP($A182,'B2B - Flux 2 - UBL'!$A182:$R874,18,FALSE)=0,"",VLOOKUP($A182,'B2B - Flux 2 - UBL'!$A182:$R874,18,FALSE))</f>
        <v/>
      </c>
    </row>
    <row r="183" spans="1:17" ht="42.75" x14ac:dyDescent="0.25">
      <c r="A183" s="35" t="s">
        <v>225</v>
      </c>
      <c r="B183" s="22" t="s">
        <v>19</v>
      </c>
      <c r="C183" s="31"/>
      <c r="D183" s="32" t="s">
        <v>226</v>
      </c>
      <c r="E183" s="37"/>
      <c r="F183" s="33"/>
      <c r="G183" s="101" t="s">
        <v>781</v>
      </c>
      <c r="H183" s="47" t="str">
        <f>IF(VLOOKUP($A183,'B2B - Flux 2 - UBL'!$A183:$P875,9,FALSE)=0,"",VLOOKUP($A183,'B2B - Flux 2 - UBL'!$A183:$P875,9,FALSE))</f>
        <v>MONTANT</v>
      </c>
      <c r="I183" s="28">
        <f>IF(VLOOKUP($A183,'B2B - Flux 2 - UBL'!$A183:$P875,10,FALSE)=0,"",VLOOKUP($A183,'B2B - Flux 2 - UBL'!$A183:$P875,10,FALSE))</f>
        <v>19.600000000000001</v>
      </c>
      <c r="J183" s="28" t="str">
        <f>IF(VLOOKUP($A183,'B2B - Flux 2 - UBL'!$A183:$P874,11,FALSE)=0,"",VLOOKUP($A183,'B2B - Flux 2 - UBL'!$A183:$P874,11,FALSE))</f>
        <v/>
      </c>
      <c r="K183" s="55" t="str">
        <f>IF(VLOOKUP($A183,'B2B - Flux 2 - UBL'!$A183:$P875,12,FALSE)=0,"",VLOOKUP($A183,'B2B - Flux 2 - UBL'!$A183:$P875,12,FALSE))</f>
        <v/>
      </c>
      <c r="L183" s="27" t="str">
        <f>IF(VLOOKUP($A183,'B2B - Flux 2 - UBL'!$A183:$P875,13,FALSE)=0,"",VLOOKUP($A183,'B2B - Flux 2 - UBL'!$A183:$P875,13,FALSE))</f>
        <v>Montant total de la ligne de Facture.</v>
      </c>
      <c r="M183" s="101" t="str">
        <f>IF(VLOOKUP($A183,'B2B - Flux 2 - UBL'!$A183:$P875,14,FALSE)=0,"",VLOOKUP($A183,'B2B - Flux 2 - UBL'!$A183:$P875,14,FALSE))</f>
        <v>Ce montant est « net » hors TVA, c'est-à-dire qu'il inclut des remises et charges ou frais au niveau de la ligne ainsi que des autres taxes afférentes.</v>
      </c>
      <c r="N183" s="143" t="str">
        <f>IF(VLOOKUP($A183,'B2B - Flux 2 - UBL'!$A183:$R875,15,FALSE)=0,"",VLOOKUP($A183,'B2B - Flux 2 - UBL'!$A183:$R875,15,FALSE))</f>
        <v>G1.13</v>
      </c>
      <c r="O183" s="143" t="str">
        <f>IF(VLOOKUP($A183,'B2B - Flux 2 - UBL'!$A183:$R875,16,FALSE)=0,"",VLOOKUP($A183,'B2B - Flux 2 - UBL'!$A183:$R875,16,FALSE))</f>
        <v/>
      </c>
      <c r="P183" s="22" t="str">
        <f>IF(VLOOKUP($A183,'B2B - Flux 2 - UBL'!$A183:$R875,17,FALSE)=0,"",VLOOKUP($A183,'B2B - Flux 2 - UBL'!$A183:$R875,17,FALSE))</f>
        <v>BR-24</v>
      </c>
      <c r="Q183" s="27" t="str">
        <f>IF(VLOOKUP($A183,'B2B - Flux 2 - UBL'!$A183:$R875,18,FALSE)=0,"",VLOOKUP($A183,'B2B - Flux 2 - UBL'!$A183:$R875,18,FALSE))</f>
        <v/>
      </c>
    </row>
    <row r="184" spans="1:17" ht="42.75" x14ac:dyDescent="0.25">
      <c r="A184" s="35" t="s">
        <v>431</v>
      </c>
      <c r="B184" s="22" t="s">
        <v>36</v>
      </c>
      <c r="C184" s="31"/>
      <c r="D184" s="48" t="s">
        <v>432</v>
      </c>
      <c r="E184" s="37"/>
      <c r="F184" s="33"/>
      <c r="G184" s="101" t="s">
        <v>782</v>
      </c>
      <c r="H184" s="47" t="str">
        <f>IF(VLOOKUP($A184,'B2B - Flux 2 - UBL'!$A184:$P876,9,FALSE)=0,"",VLOOKUP($A184,'B2B - Flux 2 - UBL'!$A184:$P876,9,FALSE))</f>
        <v>REFRENCE DU DOCUMENT</v>
      </c>
      <c r="I184" s="28">
        <f>IF(VLOOKUP($A184,'B2B - Flux 2 - UBL'!$A184:$P876,10,FALSE)=0,"",VLOOKUP($A184,'B2B - Flux 2 - UBL'!$A184:$P876,10,FALSE))</f>
        <v>50</v>
      </c>
      <c r="J184" s="28" t="str">
        <f>IF(VLOOKUP($A184,'B2B - Flux 2 - UBL'!$A184:$P875,11,FALSE)=0,"",VLOOKUP($A184,'B2B - Flux 2 - UBL'!$A184:$P875,11,FALSE))</f>
        <v/>
      </c>
      <c r="K184" s="55" t="str">
        <f>IF(VLOOKUP($A184,'B2B - Flux 2 - UBL'!$A184:$P876,12,FALSE)=0,"",VLOOKUP($A184,'B2B - Flux 2 - UBL'!$A184:$P876,12,FALSE))</f>
        <v/>
      </c>
      <c r="L184" s="27" t="str">
        <f>IF(VLOOKUP($A184,'B2B - Flux 2 - UBL'!$A184:$P876,13,FALSE)=0,"",VLOOKUP($A184,'B2B - Flux 2 - UBL'!$A184:$P876,13,FALSE))</f>
        <v>Identifiant d'une ligne d'un bon de commande référencée, généré par l'Acheteur.</v>
      </c>
      <c r="M184" s="101" t="str">
        <f>IF(VLOOKUP($A184,'B2B - Flux 2 - UBL'!$A184:$P876,14,FALSE)=0,"",VLOOKUP($A184,'B2B - Flux 2 - UBL'!$A184:$P876,14,FALSE))</f>
        <v>L'Identifiant de bon de commande est référencé au niveau du document.</v>
      </c>
      <c r="N184" s="143" t="str">
        <f>IF(VLOOKUP($A184,'B2B - Flux 2 - UBL'!$A184:$R876,15,FALSE)=0,"",VLOOKUP($A184,'B2B - Flux 2 - UBL'!$A184:$R876,15,FALSE))</f>
        <v/>
      </c>
      <c r="O184" s="143" t="str">
        <f>IF(VLOOKUP($A184,'B2B - Flux 2 - UBL'!$A184:$R876,16,FALSE)=0,"",VLOOKUP($A184,'B2B - Flux 2 - UBL'!$A184:$R876,16,FALSE))</f>
        <v/>
      </c>
      <c r="P184" s="22" t="str">
        <f>IF(VLOOKUP($A184,'B2B - Flux 2 - UBL'!$A184:$R876,17,FALSE)=0,"",VLOOKUP($A184,'B2B - Flux 2 - UBL'!$A184:$R876,17,FALSE))</f>
        <v/>
      </c>
      <c r="Q184" s="27" t="str">
        <f>IF(VLOOKUP($A184,'B2B - Flux 2 - UBL'!$A184:$R876,18,FALSE)=0,"",VLOOKUP($A184,'B2B - Flux 2 - UBL'!$A184:$R876,18,FALSE))</f>
        <v/>
      </c>
    </row>
    <row r="185" spans="1:17" ht="42.75" x14ac:dyDescent="0.25">
      <c r="A185" s="35" t="s">
        <v>434</v>
      </c>
      <c r="B185" s="22" t="s">
        <v>36</v>
      </c>
      <c r="C185" s="31"/>
      <c r="D185" s="48" t="s">
        <v>435</v>
      </c>
      <c r="E185" s="37"/>
      <c r="F185" s="33"/>
      <c r="G185" s="101" t="s">
        <v>783</v>
      </c>
      <c r="H185" s="47" t="str">
        <f>IF(VLOOKUP($A185,'B2B - Flux 2 - UBL'!$A185:$P877,9,FALSE)=0,"",VLOOKUP($A185,'B2B - Flux 2 - UBL'!$A185:$P877,9,FALSE))</f>
        <v>TEXTE</v>
      </c>
      <c r="I185" s="28">
        <f>IF(VLOOKUP($A185,'B2B - Flux 2 - UBL'!$A185:$P877,10,FALSE)=0,"",VLOOKUP($A185,'B2B - Flux 2 - UBL'!$A185:$P877,10,FALSE))</f>
        <v>50</v>
      </c>
      <c r="J185" s="28" t="str">
        <f>IF(VLOOKUP($A185,'B2B - Flux 2 - UBL'!$A185:$P876,11,FALSE)=0,"",VLOOKUP($A185,'B2B - Flux 2 - UBL'!$A185:$P876,11,FALSE))</f>
        <v/>
      </c>
      <c r="K185" s="55" t="str">
        <f>IF(VLOOKUP($A185,'B2B - Flux 2 - UBL'!$A185:$P877,12,FALSE)=0,"",VLOOKUP($A185,'B2B - Flux 2 - UBL'!$A185:$P877,12,FALSE))</f>
        <v/>
      </c>
      <c r="L185" s="27" t="str">
        <f>IF(VLOOKUP($A185,'B2B - Flux 2 - UBL'!$A185:$P877,13,FALSE)=0,"",VLOOKUP($A185,'B2B - Flux 2 - UBL'!$A185:$P877,13,FALSE))</f>
        <v>Valeur textuelle spécifiant où imputer les données pertinentes dans les comptes comptables de l'Acheteur.</v>
      </c>
      <c r="M185" s="101" t="str">
        <f>IF(VLOOKUP($A185,'B2B - Flux 2 - UBL'!$A185:$P877,14,FALSE)=0,"",VLOOKUP($A185,'B2B - Flux 2 - UBL'!$A185:$P877,14,FALSE))</f>
        <v>Si nécessaire, cette référence doit être fournie par l'Acheteur au Vendeur avant émission de la Facture.</v>
      </c>
      <c r="N185" s="143" t="str">
        <f>IF(VLOOKUP($A185,'B2B - Flux 2 - UBL'!$A185:$R877,15,FALSE)=0,"",VLOOKUP($A185,'B2B - Flux 2 - UBL'!$A185:$R877,15,FALSE))</f>
        <v/>
      </c>
      <c r="O185" s="143" t="str">
        <f>IF(VLOOKUP($A185,'B2B - Flux 2 - UBL'!$A185:$R877,16,FALSE)=0,"",VLOOKUP($A185,'B2B - Flux 2 - UBL'!$A185:$R877,16,FALSE))</f>
        <v/>
      </c>
      <c r="P185" s="22" t="str">
        <f>IF(VLOOKUP($A185,'B2B - Flux 2 - UBL'!$A185:$R877,17,FALSE)=0,"",VLOOKUP($A185,'B2B - Flux 2 - UBL'!$A185:$R877,17,FALSE))</f>
        <v/>
      </c>
      <c r="Q185" s="27" t="str">
        <f>IF(VLOOKUP($A185,'B2B - Flux 2 - UBL'!$A185:$R877,18,FALSE)=0,"",VLOOKUP($A185,'B2B - Flux 2 - UBL'!$A185:$R877,18,FALSE))</f>
        <v/>
      </c>
    </row>
    <row r="186" spans="1:17" ht="28.5" x14ac:dyDescent="0.25">
      <c r="A186" s="35" t="s">
        <v>228</v>
      </c>
      <c r="B186" s="22" t="s">
        <v>36</v>
      </c>
      <c r="C186" s="31"/>
      <c r="D186" s="48" t="s">
        <v>347</v>
      </c>
      <c r="E186" s="37"/>
      <c r="F186" s="33"/>
      <c r="G186" s="101" t="s">
        <v>784</v>
      </c>
      <c r="H186" s="118" t="str">
        <f>IF(VLOOKUP($A186,'B2B - Flux 2 - UBL'!$A186:$P878,9,FALSE)=0,"",VLOOKUP($A186,'B2B - Flux 2 - UBL'!$A186:$P878,9,FALSE))</f>
        <v/>
      </c>
      <c r="I186" s="118" t="str">
        <f>IF(VLOOKUP($A186,'B2B - Flux 2 - UBL'!$A186:$P878,10,FALSE)=0,"",VLOOKUP($A186,'B2B - Flux 2 - UBL'!$A186:$P878,10,FALSE))</f>
        <v/>
      </c>
      <c r="J186" s="173" t="str">
        <f>IF(VLOOKUP($A186,'B2B - Flux 2 - UBL'!$A186:$P877,11,FALSE)=0,"",VLOOKUP($A186,'B2B - Flux 2 - UBL'!$A186:$P877,11,FALSE))</f>
        <v/>
      </c>
      <c r="K186" s="118" t="str">
        <f>IF(VLOOKUP($A186,'B2B - Flux 2 - UBL'!$A186:$P878,12,FALSE)=0,"",VLOOKUP($A186,'B2B - Flux 2 - UBL'!$A186:$P878,12,FALSE))</f>
        <v/>
      </c>
      <c r="L186" s="132" t="str">
        <f>IF(VLOOKUP($A186,'B2B - Flux 2 - UBL'!$A186:$P878,13,FALSE)=0,"",VLOOKUP($A186,'B2B - Flux 2 - UBL'!$A186:$P878,13,FALSE))</f>
        <v>Groupe de termes métiers fournissant des informations sur la période de facturation concernant la ligne de Facture.</v>
      </c>
      <c r="M186" s="154" t="str">
        <f>IF(VLOOKUP($A186,'B2B - Flux 2 - UBL'!$A186:$P878,14,FALSE)=0,"",VLOOKUP($A186,'B2B - Flux 2 - UBL'!$A186:$P878,14,FALSE))</f>
        <v>Est également appelé période de livraison de la facture.</v>
      </c>
      <c r="N186" s="156" t="str">
        <f>IF(VLOOKUP($A186,'B2B - Flux 2 - UBL'!$A186:$R878,15,FALSE)=0,"",VLOOKUP($A186,'B2B - Flux 2 - UBL'!$A186:$R878,15,FALSE))</f>
        <v>G6.09</v>
      </c>
      <c r="O186" s="156" t="str">
        <f>IF(VLOOKUP($A186,'B2B - Flux 2 - UBL'!$A186:$R878,16,FALSE)=0,"",VLOOKUP($A186,'B2B - Flux 2 - UBL'!$A186:$R878,16,FALSE))</f>
        <v/>
      </c>
      <c r="P186" s="156" t="str">
        <f>IF(VLOOKUP($A186,'B2B - Flux 2 - UBL'!$A186:$R878,17,FALSE)=0,"",VLOOKUP($A186,'B2B - Flux 2 - UBL'!$A186:$R878,17,FALSE))</f>
        <v/>
      </c>
      <c r="Q186" s="118" t="str">
        <f>IF(VLOOKUP($A186,'B2B - Flux 2 - UBL'!$A186:$R878,18,FALSE)=0,"",VLOOKUP($A186,'B2B - Flux 2 - UBL'!$A186:$R878,18,FALSE))</f>
        <v/>
      </c>
    </row>
    <row r="187" spans="1:17" ht="42.75" x14ac:dyDescent="0.25">
      <c r="A187" s="43" t="s">
        <v>229</v>
      </c>
      <c r="B187" s="22" t="s">
        <v>36</v>
      </c>
      <c r="C187" s="31"/>
      <c r="D187" s="49"/>
      <c r="E187" s="50" t="s">
        <v>230</v>
      </c>
      <c r="F187" s="50"/>
      <c r="G187" s="101" t="s">
        <v>785</v>
      </c>
      <c r="H187" s="47" t="str">
        <f>IF(VLOOKUP($A187,'B2B - Flux 2 - UBL'!$A187:$P879,9,FALSE)=0,"",VLOOKUP($A187,'B2B - Flux 2 - UBL'!$A187:$P879,9,FALSE))</f>
        <v>DATE</v>
      </c>
      <c r="I187" s="47" t="str">
        <f>IF(VLOOKUP($A187,'B2B - Flux 2 - UBL'!$A187:$P879,10,FALSE)=0,"",VLOOKUP($A187,'B2B - Flux 2 - UBL'!$A187:$P879,10,FALSE))</f>
        <v>ISO</v>
      </c>
      <c r="J187" s="28" t="str">
        <f ca="1">IF(RIGHT(CELL("nomfichier",A181),LEN(CELL("nomfichier",A181))-FIND("]",CELL("nomfichier",A181)))="B2B - Flux 1&amp;2 - UBL","AAAA-MM-JJ","AAAAMMJJ")</f>
        <v>AAAAMMJJ</v>
      </c>
      <c r="K187" s="55" t="str">
        <f>IF(VLOOKUP($A187,'B2B - Flux 2 - UBL'!$A187:$P879,12,FALSE)=0,"",VLOOKUP($A187,'B2B - Flux 2 - UBL'!$A187:$P879,12,FALSE))</f>
        <v/>
      </c>
      <c r="L187" s="27" t="str">
        <f>IF(VLOOKUP($A187,'B2B - Flux 2 - UBL'!$A187:$P879,13,FALSE)=0,"",VLOOKUP($A187,'B2B - Flux 2 - UBL'!$A187:$P879,13,FALSE))</f>
        <v>Date à laquelle la période de facturation commence pour cette ligne de Facture.</v>
      </c>
      <c r="M187" s="101" t="str">
        <f>IF(VLOOKUP($A187,'B2B - Flux 2 - UBL'!$A187:$P879,14,FALSE)=0,"",VLOOKUP($A187,'B2B - Flux 2 - UBL'!$A187:$P879,14,FALSE))</f>
        <v>Cette date correspond au premier jour de la période.</v>
      </c>
      <c r="N187" s="143" t="str">
        <f>IF(VLOOKUP($A187,'B2B - Flux 2 - UBL'!$A187:$R879,15,FALSE)=0,"",VLOOKUP($A187,'B2B - Flux 2 - UBL'!$A187:$R879,15,FALSE))</f>
        <v>G1.09
G1.36
G6.09</v>
      </c>
      <c r="O187" s="143" t="str">
        <f>IF(VLOOKUP($A187,'B2B - Flux 2 - UBL'!$A187:$R879,16,FALSE)=0,"",VLOOKUP($A187,'B2B - Flux 2 - UBL'!$A187:$R879,16,FALSE))</f>
        <v/>
      </c>
      <c r="P187" s="22" t="str">
        <f>IF(VLOOKUP($A187,'B2B - Flux 2 - UBL'!$A187:$R879,17,FALSE)=0,"",VLOOKUP($A187,'B2B - Flux 2 - UBL'!$A187:$R879,17,FALSE))</f>
        <v>BR-CO-20</v>
      </c>
      <c r="Q187" s="27" t="str">
        <f>IF(VLOOKUP($A187,'B2B - Flux 2 - UBL'!$A187:$R879,18,FALSE)=0,"",VLOOKUP($A187,'B2B - Flux 2 - UBL'!$A187:$R879,18,FALSE))</f>
        <v/>
      </c>
    </row>
    <row r="188" spans="1:17" ht="42.75" x14ac:dyDescent="0.25">
      <c r="A188" s="43" t="s">
        <v>231</v>
      </c>
      <c r="B188" s="22" t="s">
        <v>36</v>
      </c>
      <c r="C188" s="31"/>
      <c r="D188" s="49"/>
      <c r="E188" s="50" t="s">
        <v>232</v>
      </c>
      <c r="F188" s="50"/>
      <c r="G188" s="101" t="s">
        <v>786</v>
      </c>
      <c r="H188" s="47" t="str">
        <f>IF(VLOOKUP($A188,'B2B - Flux 2 - UBL'!$A188:$P880,9,FALSE)=0,"",VLOOKUP($A188,'B2B - Flux 2 - UBL'!$A188:$P880,9,FALSE))</f>
        <v>DATE</v>
      </c>
      <c r="I188" s="47" t="str">
        <f>IF(VLOOKUP($A188,'B2B - Flux 2 - UBL'!$A188:$P880,10,FALSE)=0,"",VLOOKUP($A188,'B2B - Flux 2 - UBL'!$A188:$P880,10,FALSE))</f>
        <v>ISO</v>
      </c>
      <c r="J188" s="28" t="str">
        <f ca="1">IF(RIGHT(CELL("nomfichier",A182),LEN(CELL("nomfichier",A182))-FIND("]",CELL("nomfichier",A182)))="B2B - Flux 1&amp;2 - UBL","AAAA-MM-JJ","AAAAMMJJ")</f>
        <v>AAAAMMJJ</v>
      </c>
      <c r="K188" s="55" t="str">
        <f>IF(VLOOKUP($A188,'B2B - Flux 2 - UBL'!$A188:$P880,12,FALSE)=0,"",VLOOKUP($A188,'B2B - Flux 2 - UBL'!$A188:$P880,12,FALSE))</f>
        <v/>
      </c>
      <c r="L188" s="27" t="str">
        <f>IF(VLOOKUP($A188,'B2B - Flux 2 - UBL'!$A188:$P880,13,FALSE)=0,"",VLOOKUP($A188,'B2B - Flux 2 - UBL'!$A188:$P880,13,FALSE))</f>
        <v>Date à laquelle la période de facturation se termine pour cette ligne de Facture.</v>
      </c>
      <c r="M188" s="101" t="str">
        <f>IF(VLOOKUP($A188,'B2B - Flux 2 - UBL'!$A188:$P880,14,FALSE)=0,"",VLOOKUP($A188,'B2B - Flux 2 - UBL'!$A188:$P880,14,FALSE))</f>
        <v>Cette date correspond au dernier jour de la période.</v>
      </c>
      <c r="N188" s="143" t="str">
        <f>IF(VLOOKUP($A188,'B2B - Flux 2 - UBL'!$A188:$R880,15,FALSE)=0,"",VLOOKUP($A188,'B2B - Flux 2 - UBL'!$A188:$R880,15,FALSE))</f>
        <v>G1.09
G1.36
G6.09</v>
      </c>
      <c r="O188" s="143" t="str">
        <f>IF(VLOOKUP($A188,'B2B - Flux 2 - UBL'!$A188:$R880,16,FALSE)=0,"",VLOOKUP($A188,'B2B - Flux 2 - UBL'!$A188:$R880,16,FALSE))</f>
        <v/>
      </c>
      <c r="P188" s="22" t="str">
        <f>IF(VLOOKUP($A188,'B2B - Flux 2 - UBL'!$A188:$R880,17,FALSE)=0,"",VLOOKUP($A188,'B2B - Flux 2 - UBL'!$A188:$R880,17,FALSE))</f>
        <v>BR-30
BR-CO-20</v>
      </c>
      <c r="Q188" s="27" t="str">
        <f>IF(VLOOKUP($A188,'B2B - Flux 2 - UBL'!$A188:$R880,18,FALSE)=0,"",VLOOKUP($A188,'B2B - Flux 2 - UBL'!$A188:$R880,18,FALSE))</f>
        <v/>
      </c>
    </row>
    <row r="189" spans="1:17" ht="42.75" x14ac:dyDescent="0.25">
      <c r="A189" s="35" t="s">
        <v>234</v>
      </c>
      <c r="B189" s="22" t="s">
        <v>42</v>
      </c>
      <c r="C189" s="31"/>
      <c r="D189" s="48" t="s">
        <v>348</v>
      </c>
      <c r="E189" s="37"/>
      <c r="F189" s="33"/>
      <c r="G189" s="101" t="s">
        <v>787</v>
      </c>
      <c r="H189" s="118" t="str">
        <f>IF(VLOOKUP($A189,'B2B - Flux 2 - UBL'!$A189:$P881,9,FALSE)=0,"",VLOOKUP($A189,'B2B - Flux 2 - UBL'!$A189:$P881,9,FALSE))</f>
        <v/>
      </c>
      <c r="I189" s="118" t="str">
        <f>IF(VLOOKUP($A189,'B2B - Flux 2 - UBL'!$A189:$P881,10,FALSE)=0,"",VLOOKUP($A189,'B2B - Flux 2 - UBL'!$A189:$P881,10,FALSE))</f>
        <v/>
      </c>
      <c r="J189" s="173" t="str">
        <f>IF(VLOOKUP($A189,'B2B - Flux 2 - UBL'!$A189:$P880,11,FALSE)=0,"",VLOOKUP($A189,'B2B - Flux 2 - UBL'!$A189:$P880,11,FALSE))</f>
        <v/>
      </c>
      <c r="K189" s="118" t="str">
        <f>IF(VLOOKUP($A189,'B2B - Flux 2 - UBL'!$A189:$P881,12,FALSE)=0,"",VLOOKUP($A189,'B2B - Flux 2 - UBL'!$A189:$P881,12,FALSE))</f>
        <v/>
      </c>
      <c r="L189" s="132" t="str">
        <f>IF(VLOOKUP($A189,'B2B - Flux 2 - UBL'!$A189:$P881,13,FALSE)=0,"",VLOOKUP($A189,'B2B - Flux 2 - UBL'!$A189:$P881,13,FALSE))</f>
        <v>Groupe de termes métiers fournissant des informations sur les remises applicables à une ligne de Facture.</v>
      </c>
      <c r="M189" s="154" t="str">
        <f>IF(VLOOKUP($A189,'B2B - Flux 2 - UBL'!$A189:$P881,14,FALSE)=0,"",VLOOKUP($A189,'B2B - Flux 2 - UBL'!$A189:$P881,14,FALSE))</f>
        <v/>
      </c>
      <c r="N189" s="156" t="str">
        <f>IF(VLOOKUP($A189,'B2B - Flux 2 - UBL'!$A189:$R881,15,FALSE)=0,"",VLOOKUP($A189,'B2B - Flux 2 - UBL'!$A189:$R881,15,FALSE))</f>
        <v/>
      </c>
      <c r="O189" s="156" t="str">
        <f>IF(VLOOKUP($A189,'B2B - Flux 2 - UBL'!$A189:$R881,16,FALSE)=0,"",VLOOKUP($A189,'B2B - Flux 2 - UBL'!$A189:$R881,16,FALSE))</f>
        <v/>
      </c>
      <c r="P189" s="156" t="str">
        <f>IF(VLOOKUP($A189,'B2B - Flux 2 - UBL'!$A189:$R881,17,FALSE)=0,"",VLOOKUP($A189,'B2B - Flux 2 - UBL'!$A189:$R881,17,FALSE))</f>
        <v/>
      </c>
      <c r="Q189" s="118" t="str">
        <f>IF(VLOOKUP($A189,'B2B - Flux 2 - UBL'!$A189:$R881,18,FALSE)=0,"",VLOOKUP($A189,'B2B - Flux 2 - UBL'!$A189:$R881,18,FALSE))</f>
        <v/>
      </c>
    </row>
    <row r="190" spans="1:17" ht="42.75" x14ac:dyDescent="0.25">
      <c r="A190" s="43" t="s">
        <v>235</v>
      </c>
      <c r="B190" s="22" t="s">
        <v>19</v>
      </c>
      <c r="C190" s="31"/>
      <c r="D190" s="49"/>
      <c r="E190" s="50" t="s">
        <v>236</v>
      </c>
      <c r="F190" s="50"/>
      <c r="G190" s="101" t="s">
        <v>788</v>
      </c>
      <c r="H190" s="29" t="str">
        <f>IF(VLOOKUP($A190,'B2B - Flux 2 - UBL'!$A190:$P882,9,FALSE)=0,"",VLOOKUP($A190,'B2B - Flux 2 - UBL'!$A190:$P882,9,FALSE))</f>
        <v>MONTANT</v>
      </c>
      <c r="I190" s="28">
        <f>IF(VLOOKUP($A190,'B2B - Flux 2 - UBL'!$A190:$P882,10,FALSE)=0,"",VLOOKUP($A190,'B2B - Flux 2 - UBL'!$A190:$P882,10,FALSE))</f>
        <v>19.600000000000001</v>
      </c>
      <c r="J190" s="28" t="str">
        <f>IF(VLOOKUP($A190,'B2B - Flux 2 - UBL'!$A190:$P881,11,FALSE)=0,"",VLOOKUP($A190,'B2B - Flux 2 - UBL'!$A190:$P881,11,FALSE))</f>
        <v/>
      </c>
      <c r="K190" s="55" t="str">
        <f>IF(VLOOKUP($A190,'B2B - Flux 2 - UBL'!$A190:$P882,12,FALSE)=0,"",VLOOKUP($A190,'B2B - Flux 2 - UBL'!$A190:$P882,12,FALSE))</f>
        <v/>
      </c>
      <c r="L190" s="27" t="str">
        <f>IF(VLOOKUP($A190,'B2B - Flux 2 - UBL'!$A190:$P882,13,FALSE)=0,"",VLOOKUP($A190,'B2B - Flux 2 - UBL'!$A190:$P882,13,FALSE))</f>
        <v>Montant d'une remise, hors TVA.</v>
      </c>
      <c r="M190" s="101" t="str">
        <f>IF(VLOOKUP($A190,'B2B - Flux 2 - UBL'!$A190:$P882,14,FALSE)=0,"",VLOOKUP($A190,'B2B - Flux 2 - UBL'!$A190:$P882,14,FALSE))</f>
        <v/>
      </c>
      <c r="N190" s="143" t="str">
        <f>IF(VLOOKUP($A190,'B2B - Flux 2 - UBL'!$A190:$R882,15,FALSE)=0,"",VLOOKUP($A190,'B2B - Flux 2 - UBL'!$A190:$R882,15,FALSE))</f>
        <v>G1.13</v>
      </c>
      <c r="O190" s="143" t="str">
        <f>IF(VLOOKUP($A190,'B2B - Flux 2 - UBL'!$A190:$R882,16,FALSE)=0,"",VLOOKUP($A190,'B2B - Flux 2 - UBL'!$A190:$R882,16,FALSE))</f>
        <v/>
      </c>
      <c r="P190" s="22" t="str">
        <f>IF(VLOOKUP($A190,'B2B - Flux 2 - UBL'!$A190:$R882,17,FALSE)=0,"",VLOOKUP($A190,'B2B - Flux 2 - UBL'!$A190:$R882,17,FALSE))</f>
        <v>BR-41</v>
      </c>
      <c r="Q190" s="27" t="str">
        <f>IF(VLOOKUP($A190,'B2B - Flux 2 - UBL'!$A190:$R882,18,FALSE)=0,"",VLOOKUP($A190,'B2B - Flux 2 - UBL'!$A190:$R882,18,FALSE))</f>
        <v/>
      </c>
    </row>
    <row r="191" spans="1:17" ht="57" x14ac:dyDescent="0.25">
      <c r="A191" s="43" t="s">
        <v>436</v>
      </c>
      <c r="B191" s="22" t="s">
        <v>36</v>
      </c>
      <c r="C191" s="31"/>
      <c r="D191" s="49"/>
      <c r="E191" s="50" t="s">
        <v>437</v>
      </c>
      <c r="F191" s="50"/>
      <c r="G191" s="101" t="s">
        <v>789</v>
      </c>
      <c r="H191" s="29" t="str">
        <f>IF(VLOOKUP($A191,'B2B - Flux 2 - UBL'!$A191:$P883,9,FALSE)=0,"",VLOOKUP($A191,'B2B - Flux 2 - UBL'!$A191:$P883,9,FALSE))</f>
        <v>MONTANT</v>
      </c>
      <c r="I191" s="28">
        <f>IF(VLOOKUP($A191,'B2B - Flux 2 - UBL'!$A191:$P883,10,FALSE)=0,"",VLOOKUP($A191,'B2B - Flux 2 - UBL'!$A191:$P883,10,FALSE))</f>
        <v>19.600000000000001</v>
      </c>
      <c r="J191" s="28" t="str">
        <f>IF(VLOOKUP($A191,'B2B - Flux 2 - UBL'!$A191:$P882,11,FALSE)=0,"",VLOOKUP($A191,'B2B - Flux 2 - UBL'!$A191:$P882,11,FALSE))</f>
        <v/>
      </c>
      <c r="K191" s="55" t="str">
        <f>IF(VLOOKUP($A191,'B2B - Flux 2 - UBL'!$A191:$P883,12,FALSE)=0,"",VLOOKUP($A191,'B2B - Flux 2 - UBL'!$A191:$P883,12,FALSE))</f>
        <v/>
      </c>
      <c r="L191" s="27" t="str">
        <f>IF(VLOOKUP($A191,'B2B - Flux 2 - UBL'!$A191:$P883,13,FALSE)=0,"",VLOOKUP($A191,'B2B - Flux 2 - UBL'!$A191:$P883,13,FALSE))</f>
        <v>Montant de base pouvant être utilisé conjointement avec le Pourcentage de remise applicable à la ligne de facture pour calculer le Montant de la remise applicable à la ligne de facture.</v>
      </c>
      <c r="M191" s="101" t="str">
        <f>IF(VLOOKUP($A191,'B2B - Flux 2 - UBL'!$A191:$P883,14,FALSE)=0,"",VLOOKUP($A191,'B2B - Flux 2 - UBL'!$A191:$P883,14,FALSE))</f>
        <v/>
      </c>
      <c r="N191" s="143" t="str">
        <f>IF(VLOOKUP($A191,'B2B - Flux 2 - UBL'!$A191:$R883,15,FALSE)=0,"",VLOOKUP($A191,'B2B - Flux 2 - UBL'!$A191:$R883,15,FALSE))</f>
        <v>G1.13</v>
      </c>
      <c r="O191" s="143" t="str">
        <f>IF(VLOOKUP($A191,'B2B - Flux 2 - UBL'!$A191:$R883,16,FALSE)=0,"",VLOOKUP($A191,'B2B - Flux 2 - UBL'!$A191:$R883,16,FALSE))</f>
        <v/>
      </c>
      <c r="P191" s="22" t="str">
        <f>IF(VLOOKUP($A191,'B2B - Flux 2 - UBL'!$A191:$R883,17,FALSE)=0,"",VLOOKUP($A191,'B2B - Flux 2 - UBL'!$A191:$R883,17,FALSE))</f>
        <v/>
      </c>
      <c r="Q191" s="27" t="str">
        <f>IF(VLOOKUP($A191,'B2B - Flux 2 - UBL'!$A191:$R883,18,FALSE)=0,"",VLOOKUP($A191,'B2B - Flux 2 - UBL'!$A191:$R883,18,FALSE))</f>
        <v/>
      </c>
    </row>
    <row r="192" spans="1:17" ht="42.75" x14ac:dyDescent="0.25">
      <c r="A192" s="43" t="s">
        <v>439</v>
      </c>
      <c r="B192" s="22" t="s">
        <v>36</v>
      </c>
      <c r="C192" s="31"/>
      <c r="D192" s="49"/>
      <c r="E192" s="51" t="s">
        <v>442</v>
      </c>
      <c r="F192" s="50"/>
      <c r="G192" s="101" t="s">
        <v>790</v>
      </c>
      <c r="H192" s="29" t="str">
        <f>IF(VLOOKUP($A192,'B2B - Flux 2 - UBL'!$A192:$P884,9,FALSE)=0,"",VLOOKUP($A192,'B2B - Flux 2 - UBL'!$A192:$P884,9,FALSE))</f>
        <v>POURCENTAGE</v>
      </c>
      <c r="I192" s="28" t="str">
        <f>IF(VLOOKUP($A192,'B2B - Flux 2 - UBL'!$A192:$P884,10,FALSE)=0,"",VLOOKUP($A192,'B2B - Flux 2 - UBL'!$A192:$P884,10,FALSE))</f>
        <v/>
      </c>
      <c r="J192" s="28" t="str">
        <f>IF(VLOOKUP($A192,'B2B - Flux 2 - UBL'!$A192:$P883,11,FALSE)=0,"",VLOOKUP($A192,'B2B - Flux 2 - UBL'!$A192:$P883,11,FALSE))</f>
        <v/>
      </c>
      <c r="K192" s="55" t="str">
        <f>IF(VLOOKUP($A192,'B2B - Flux 2 - UBL'!$A192:$P884,12,FALSE)=0,"",VLOOKUP($A192,'B2B - Flux 2 - UBL'!$A192:$P884,12,FALSE))</f>
        <v/>
      </c>
      <c r="L192" s="27" t="str">
        <f>IF(VLOOKUP($A192,'B2B - Flux 2 - UBL'!$A192:$P884,13,FALSE)=0,"",VLOOKUP($A192,'B2B - Flux 2 - UBL'!$A192:$P884,13,FALSE))</f>
        <v>Pourcentage pouvant être utilisé conjointement avec l'Assiette de la remise applicable à la ligne de facture pour calculer le Montant de la remise applicable à la ligne de facture.</v>
      </c>
      <c r="M192" s="101" t="str">
        <f>IF(VLOOKUP($A192,'B2B - Flux 2 - UBL'!$A192:$P884,14,FALSE)=0,"",VLOOKUP($A192,'B2B - Flux 2 - UBL'!$A192:$P884,14,FALSE))</f>
        <v/>
      </c>
      <c r="N192" s="143" t="str">
        <f>IF(VLOOKUP($A192,'B2B - Flux 2 - UBL'!$A192:$R884,15,FALSE)=0,"",VLOOKUP($A192,'B2B - Flux 2 - UBL'!$A192:$R884,15,FALSE))</f>
        <v/>
      </c>
      <c r="O192" s="143" t="str">
        <f>IF(VLOOKUP($A192,'B2B - Flux 2 - UBL'!$A192:$R884,16,FALSE)=0,"",VLOOKUP($A192,'B2B - Flux 2 - UBL'!$A192:$R884,16,FALSE))</f>
        <v/>
      </c>
      <c r="P192" s="22" t="str">
        <f>IF(VLOOKUP($A192,'B2B - Flux 2 - UBL'!$A192:$R884,17,FALSE)=0,"",VLOOKUP($A192,'B2B - Flux 2 - UBL'!$A192:$R884,17,FALSE))</f>
        <v/>
      </c>
      <c r="Q192" s="27" t="str">
        <f>IF(VLOOKUP($A192,'B2B - Flux 2 - UBL'!$A192:$R884,18,FALSE)=0,"",VLOOKUP($A192,'B2B - Flux 2 - UBL'!$A192:$R884,18,FALSE))</f>
        <v/>
      </c>
    </row>
    <row r="193" spans="1:17" ht="42.75" x14ac:dyDescent="0.25">
      <c r="A193" s="43" t="s">
        <v>440</v>
      </c>
      <c r="B193" s="22" t="s">
        <v>36</v>
      </c>
      <c r="C193" s="31"/>
      <c r="D193" s="49"/>
      <c r="E193" s="51" t="s">
        <v>443</v>
      </c>
      <c r="F193" s="50"/>
      <c r="G193" s="101" t="s">
        <v>791</v>
      </c>
      <c r="H193" s="29" t="str">
        <f>IF(VLOOKUP($A193,'B2B - Flux 2 - UBL'!$A193:$P885,9,FALSE)=0,"",VLOOKUP($A193,'B2B - Flux 2 - UBL'!$A193:$P885,9,FALSE))</f>
        <v>TEXTE</v>
      </c>
      <c r="I193" s="28">
        <f>IF(VLOOKUP($A193,'B2B - Flux 2 - UBL'!$A193:$P885,10,FALSE)=0,"",VLOOKUP($A193,'B2B - Flux 2 - UBL'!$A193:$P885,10,FALSE))</f>
        <v>1024</v>
      </c>
      <c r="J193" s="28" t="str">
        <f>IF(VLOOKUP($A193,'B2B - Flux 2 - UBL'!$A193:$P884,11,FALSE)=0,"",VLOOKUP($A193,'B2B - Flux 2 - UBL'!$A193:$P884,11,FALSE))</f>
        <v/>
      </c>
      <c r="K193" s="55" t="str">
        <f>IF(VLOOKUP($A193,'B2B - Flux 2 - UBL'!$A193:$P885,12,FALSE)=0,"",VLOOKUP($A193,'B2B - Flux 2 - UBL'!$A193:$P885,12,FALSE))</f>
        <v/>
      </c>
      <c r="L193" s="27" t="str">
        <f>IF(VLOOKUP($A193,'B2B - Flux 2 - UBL'!$A193:$P885,13,FALSE)=0,"",VLOOKUP($A193,'B2B - Flux 2 - UBL'!$A193:$P885,13,FALSE))</f>
        <v>Motif de la remise applicable à la ligne de Facture, exprimé sous forme de texte.</v>
      </c>
      <c r="M193" s="101" t="str">
        <f>IF(VLOOKUP($A193,'B2B - Flux 2 - UBL'!$A193:$P885,14,FALSE)=0,"",VLOOKUP($A193,'B2B - Flux 2 - UBL'!$A193:$P885,14,FALSE))</f>
        <v/>
      </c>
      <c r="N193" s="143" t="str">
        <f>IF(VLOOKUP($A193,'B2B - Flux 2 - UBL'!$A193:$R885,15,FALSE)=0,"",VLOOKUP($A193,'B2B - Flux 2 - UBL'!$A193:$R885,15,FALSE))</f>
        <v>P1.08</v>
      </c>
      <c r="O193" s="143" t="str">
        <f>IF(VLOOKUP($A193,'B2B - Flux 2 - UBL'!$A193:$R885,16,FALSE)=0,"",VLOOKUP($A193,'B2B - Flux 2 - UBL'!$A193:$R885,16,FALSE))</f>
        <v/>
      </c>
      <c r="P193" s="22" t="str">
        <f>IF(VLOOKUP($A193,'B2B - Flux 2 - UBL'!$A193:$R885,17,FALSE)=0,"",VLOOKUP($A193,'B2B - Flux 2 - UBL'!$A193:$R885,17,FALSE))</f>
        <v>BR-44
BR-CO-7
BR-CO-23</v>
      </c>
      <c r="Q193" s="27" t="str">
        <f>IF(VLOOKUP($A193,'B2B - Flux 2 - UBL'!$A193:$R885,18,FALSE)=0,"",VLOOKUP($A193,'B2B - Flux 2 - UBL'!$A193:$R885,18,FALSE))</f>
        <v/>
      </c>
    </row>
    <row r="194" spans="1:17" ht="57" x14ac:dyDescent="0.25">
      <c r="A194" s="43" t="s">
        <v>441</v>
      </c>
      <c r="B194" s="22" t="s">
        <v>36</v>
      </c>
      <c r="C194" s="31"/>
      <c r="D194" s="49"/>
      <c r="E194" s="51" t="s">
        <v>444</v>
      </c>
      <c r="F194" s="50"/>
      <c r="G194" s="101" t="s">
        <v>792</v>
      </c>
      <c r="H194" s="29" t="str">
        <f>IF(VLOOKUP($A194,'B2B - Flux 2 - UBL'!$A194:$P886,9,FALSE)=0,"",VLOOKUP($A194,'B2B - Flux 2 - UBL'!$A194:$P886,9,FALSE))</f>
        <v>CODE</v>
      </c>
      <c r="I194" s="28">
        <f>IF(VLOOKUP($A194,'B2B - Flux 2 - UBL'!$A194:$P886,10,FALSE)=0,"",VLOOKUP($A194,'B2B - Flux 2 - UBL'!$A194:$P886,10,FALSE))</f>
        <v>4</v>
      </c>
      <c r="J194" s="28" t="str">
        <f>IF(VLOOKUP($A194,'B2B - Flux 2 - UBL'!$A194:$P885,11,FALSE)=0,"",VLOOKUP($A194,'B2B - Flux 2 - UBL'!$A194:$P885,11,FALSE))</f>
        <v>UNTDID 5189</v>
      </c>
      <c r="K194" s="55" t="str">
        <f>IF(VLOOKUP($A194,'B2B - Flux 2 - UBL'!$A194:$P886,12,FALSE)=0,"",VLOOKUP($A194,'B2B - Flux 2 - UBL'!$A194:$P886,12,FALSE))</f>
        <v/>
      </c>
      <c r="L194" s="27" t="str">
        <f>IF(VLOOKUP($A194,'B2B - Flux 2 - UBL'!$A194:$P886,13,FALSE)=0,"",VLOOKUP($A194,'B2B - Flux 2 - UBL'!$A194:$P886,13,FALSE))</f>
        <v>Motif de la remise applicable à la ligne de Facture, exprimé sous forme de code.</v>
      </c>
      <c r="M194" s="101" t="str">
        <f>IF(VLOOKUP($A194,'B2B - Flux 2 - UBL'!$A194:$P886,14,FALSE)=0,"",VLOOKUP($A194,'B2B - Flux 2 - UBL'!$A194:$P886,14,FALSE))</f>
        <v>Voir liste de code UNTDID5189. 
Le Code de motif de la remise applicable à la ligne de facture et le Motif de la remise applicable à la ligne de facture doivent indiquer le même motif de remise.</v>
      </c>
      <c r="N194" s="143" t="str">
        <f>IF(VLOOKUP($A194,'B2B - Flux 2 - UBL'!$A194:$R886,15,FALSE)=0,"",VLOOKUP($A194,'B2B - Flux 2 - UBL'!$A194:$R886,15,FALSE))</f>
        <v/>
      </c>
      <c r="O194" s="143" t="str">
        <f>IF(VLOOKUP($A194,'B2B - Flux 2 - UBL'!$A194:$R886,16,FALSE)=0,"",VLOOKUP($A194,'B2B - Flux 2 - UBL'!$A194:$R886,16,FALSE))</f>
        <v/>
      </c>
      <c r="P194" s="22" t="str">
        <f>IF(VLOOKUP($A194,'B2B - Flux 2 - UBL'!$A194:$R886,17,FALSE)=0,"",VLOOKUP($A194,'B2B - Flux 2 - UBL'!$A194:$R886,17,FALSE))</f>
        <v>BR-44
BR-CO-7
BR-CO-23</v>
      </c>
      <c r="Q194" s="27" t="str">
        <f>IF(VLOOKUP($A194,'B2B - Flux 2 - UBL'!$A194:$R886,18,FALSE)=0,"",VLOOKUP($A194,'B2B - Flux 2 - UBL'!$A194:$R886,18,FALSE))</f>
        <v/>
      </c>
    </row>
    <row r="195" spans="1:17" ht="42.75" x14ac:dyDescent="0.25">
      <c r="A195" s="23" t="s">
        <v>237</v>
      </c>
      <c r="B195" s="22" t="s">
        <v>42</v>
      </c>
      <c r="C195" s="31"/>
      <c r="D195" s="48" t="s">
        <v>349</v>
      </c>
      <c r="E195" s="37"/>
      <c r="F195" s="33"/>
      <c r="G195" s="101" t="s">
        <v>787</v>
      </c>
      <c r="H195" s="118" t="str">
        <f>IF(VLOOKUP($A195,'B2B - Flux 2 - UBL'!$A195:$P887,9,FALSE)=0,"",VLOOKUP($A195,'B2B - Flux 2 - UBL'!$A195:$P887,9,FALSE))</f>
        <v/>
      </c>
      <c r="I195" s="118" t="str">
        <f>IF(VLOOKUP($A195,'B2B - Flux 2 - UBL'!$A195:$P887,10,FALSE)=0,"",VLOOKUP($A195,'B2B - Flux 2 - UBL'!$A195:$P887,10,FALSE))</f>
        <v/>
      </c>
      <c r="J195" s="173" t="str">
        <f>IF(VLOOKUP($A195,'B2B - Flux 2 - UBL'!$A195:$P886,11,FALSE)=0,"",VLOOKUP($A195,'B2B - Flux 2 - UBL'!$A195:$P886,11,FALSE))</f>
        <v/>
      </c>
      <c r="K195" s="118" t="str">
        <f>IF(VLOOKUP($A195,'B2B - Flux 2 - UBL'!$A195:$P887,12,FALSE)=0,"",VLOOKUP($A195,'B2B - Flux 2 - UBL'!$A195:$P887,12,FALSE))</f>
        <v/>
      </c>
      <c r="L195" s="132" t="str">
        <f>IF(VLOOKUP($A195,'B2B - Flux 2 - UBL'!$A195:$P887,13,FALSE)=0,"",VLOOKUP($A195,'B2B - Flux 2 - UBL'!$A195:$P887,13,FALSE))</f>
        <v>Groupe de termes métiers fournissant des informations sur les charges et frais et les taxes autres que la TVA applicables à une ligne de Facture individuelle.</v>
      </c>
      <c r="M195" s="154" t="str">
        <f>IF(VLOOKUP($A195,'B2B - Flux 2 - UBL'!$A195:$P887,14,FALSE)=0,"",VLOOKUP($A195,'B2B - Flux 2 - UBL'!$A195:$P887,14,FALSE))</f>
        <v>Toutes les charges et  frais et taxes sont supposés être assujettis au même taux de TVA que la ligne de Facture.</v>
      </c>
      <c r="N195" s="156" t="str">
        <f>IF(VLOOKUP($A195,'B2B - Flux 2 - UBL'!$A195:$R887,15,FALSE)=0,"",VLOOKUP($A195,'B2B - Flux 2 - UBL'!$A195:$R887,15,FALSE))</f>
        <v/>
      </c>
      <c r="O195" s="156" t="str">
        <f>IF(VLOOKUP($A195,'B2B - Flux 2 - UBL'!$A195:$R887,16,FALSE)=0,"",VLOOKUP($A195,'B2B - Flux 2 - UBL'!$A195:$R887,16,FALSE))</f>
        <v/>
      </c>
      <c r="P195" s="156" t="str">
        <f>IF(VLOOKUP($A195,'B2B - Flux 2 - UBL'!$A195:$R887,17,FALSE)=0,"",VLOOKUP($A195,'B2B - Flux 2 - UBL'!$A195:$R887,17,FALSE))</f>
        <v/>
      </c>
      <c r="Q195" s="118" t="str">
        <f>IF(VLOOKUP($A195,'B2B - Flux 2 - UBL'!$A195:$R887,18,FALSE)=0,"",VLOOKUP($A195,'B2B - Flux 2 - UBL'!$A195:$R887,18,FALSE))</f>
        <v/>
      </c>
    </row>
    <row r="196" spans="1:17" ht="42.75" x14ac:dyDescent="0.25">
      <c r="A196" s="43" t="s">
        <v>238</v>
      </c>
      <c r="B196" s="22" t="s">
        <v>19</v>
      </c>
      <c r="C196" s="31"/>
      <c r="D196" s="49"/>
      <c r="E196" s="50" t="s">
        <v>239</v>
      </c>
      <c r="F196" s="50"/>
      <c r="G196" s="101" t="s">
        <v>788</v>
      </c>
      <c r="H196" s="29" t="str">
        <f>IF(VLOOKUP($A196,'B2B - Flux 2 - UBL'!$A196:$P888,9,FALSE)=0,"",VLOOKUP($A196,'B2B - Flux 2 - UBL'!$A196:$P888,9,FALSE))</f>
        <v>MONTANT</v>
      </c>
      <c r="I196" s="28">
        <f>IF(VLOOKUP($A196,'B2B - Flux 2 - UBL'!$A196:$P888,10,FALSE)=0,"",VLOOKUP($A196,'B2B - Flux 2 - UBL'!$A196:$P888,10,FALSE))</f>
        <v>19.600000000000001</v>
      </c>
      <c r="J196" s="28" t="str">
        <f>IF(VLOOKUP($A196,'B2B - Flux 2 - UBL'!$A196:$P887,11,FALSE)=0,"",VLOOKUP($A196,'B2B - Flux 2 - UBL'!$A196:$P887,11,FALSE))</f>
        <v/>
      </c>
      <c r="K196" s="55" t="str">
        <f>IF(VLOOKUP($A196,'B2B - Flux 2 - UBL'!$A196:$P888,12,FALSE)=0,"",VLOOKUP($A196,'B2B - Flux 2 - UBL'!$A196:$P888,12,FALSE))</f>
        <v/>
      </c>
      <c r="L196" s="27" t="str">
        <f>IF(VLOOKUP($A196,'B2B - Flux 2 - UBL'!$A196:$P888,13,FALSE)=0,"",VLOOKUP($A196,'B2B - Flux 2 - UBL'!$A196:$P888,13,FALSE))</f>
        <v>Montant de frais, hors TVA.</v>
      </c>
      <c r="M196" s="101" t="str">
        <f>IF(VLOOKUP($A196,'B2B - Flux 2 - UBL'!$A196:$P888,14,FALSE)=0,"",VLOOKUP($A196,'B2B - Flux 2 - UBL'!$A196:$P888,14,FALSE))</f>
        <v/>
      </c>
      <c r="N196" s="143" t="str">
        <f>IF(VLOOKUP($A196,'B2B - Flux 2 - UBL'!$A196:$R888,15,FALSE)=0,"",VLOOKUP($A196,'B2B - Flux 2 - UBL'!$A196:$R888,15,FALSE))</f>
        <v>G1.13</v>
      </c>
      <c r="O196" s="143" t="str">
        <f>IF(VLOOKUP($A196,'B2B - Flux 2 - UBL'!$A196:$R888,16,FALSE)=0,"",VLOOKUP($A196,'B2B - Flux 2 - UBL'!$A196:$R888,16,FALSE))</f>
        <v/>
      </c>
      <c r="P196" s="22" t="str">
        <f>IF(VLOOKUP($A196,'B2B - Flux 2 - UBL'!$A196:$R888,17,FALSE)=0,"",VLOOKUP($A196,'B2B - Flux 2 - UBL'!$A196:$R888,17,FALSE))</f>
        <v>BR-43</v>
      </c>
      <c r="Q196" s="27" t="str">
        <f>IF(VLOOKUP($A196,'B2B - Flux 2 - UBL'!$A196:$R888,18,FALSE)=0,"",VLOOKUP($A196,'B2B - Flux 2 - UBL'!$A196:$R888,18,FALSE))</f>
        <v/>
      </c>
    </row>
    <row r="197" spans="1:17" ht="57" x14ac:dyDescent="0.25">
      <c r="A197" s="43" t="s">
        <v>445</v>
      </c>
      <c r="B197" s="22" t="s">
        <v>36</v>
      </c>
      <c r="C197" s="31"/>
      <c r="D197" s="58"/>
      <c r="E197" s="72" t="s">
        <v>449</v>
      </c>
      <c r="F197" s="50"/>
      <c r="G197" s="101" t="s">
        <v>789</v>
      </c>
      <c r="H197" s="29" t="str">
        <f>IF(VLOOKUP($A197,'B2B - Flux 2 - UBL'!$A197:$P889,9,FALSE)=0,"",VLOOKUP($A197,'B2B - Flux 2 - UBL'!$A197:$P889,9,FALSE))</f>
        <v>MONTANT</v>
      </c>
      <c r="I197" s="28">
        <f>IF(VLOOKUP($A197,'B2B - Flux 2 - UBL'!$A197:$P889,10,FALSE)=0,"",VLOOKUP($A197,'B2B - Flux 2 - UBL'!$A197:$P889,10,FALSE))</f>
        <v>19.600000000000001</v>
      </c>
      <c r="J197" s="28" t="str">
        <f>IF(VLOOKUP($A197,'B2B - Flux 2 - UBL'!$A197:$P888,11,FALSE)=0,"",VLOOKUP($A197,'B2B - Flux 2 - UBL'!$A197:$P888,11,FALSE))</f>
        <v/>
      </c>
      <c r="K197" s="55" t="str">
        <f>IF(VLOOKUP($A197,'B2B - Flux 2 - UBL'!$A197:$P889,12,FALSE)=0,"",VLOOKUP($A197,'B2B - Flux 2 - UBL'!$A197:$P889,12,FALSE))</f>
        <v/>
      </c>
      <c r="L197" s="27" t="str">
        <f>IF(VLOOKUP($A197,'B2B - Flux 2 - UBL'!$A197:$P889,13,FALSE)=0,"",VLOOKUP($A197,'B2B - Flux 2 - UBL'!$A197:$P889,13,FALSE))</f>
        <v>Montant de base pouvant être utilisé conjointement avec le Pourcentage de charges et frais applicable à la ligne de facture pour calculer le Montant des charges et frais applicables à la ligne de facture.</v>
      </c>
      <c r="M197" s="101" t="str">
        <f>IF(VLOOKUP($A197,'B2B - Flux 2 - UBL'!$A197:$P889,14,FALSE)=0,"",VLOOKUP($A197,'B2B - Flux 2 - UBL'!$A197:$P889,14,FALSE))</f>
        <v/>
      </c>
      <c r="N197" s="143" t="str">
        <f>IF(VLOOKUP($A197,'B2B - Flux 2 - UBL'!$A197:$R889,15,FALSE)=0,"",VLOOKUP($A197,'B2B - Flux 2 - UBL'!$A197:$R889,15,FALSE))</f>
        <v>G1.13</v>
      </c>
      <c r="O197" s="143" t="str">
        <f>IF(VLOOKUP($A197,'B2B - Flux 2 - UBL'!$A197:$R889,16,FALSE)=0,"",VLOOKUP($A197,'B2B - Flux 2 - UBL'!$A197:$R889,16,FALSE))</f>
        <v/>
      </c>
      <c r="P197" s="22" t="str">
        <f>IF(VLOOKUP($A197,'B2B - Flux 2 - UBL'!$A197:$R889,17,FALSE)=0,"",VLOOKUP($A197,'B2B - Flux 2 - UBL'!$A197:$R889,17,FALSE))</f>
        <v/>
      </c>
      <c r="Q197" s="27" t="str">
        <f>IF(VLOOKUP($A197,'B2B - Flux 2 - UBL'!$A197:$R889,18,FALSE)=0,"",VLOOKUP($A197,'B2B - Flux 2 - UBL'!$A197:$R889,18,FALSE))</f>
        <v/>
      </c>
    </row>
    <row r="198" spans="1:17" ht="57" x14ac:dyDescent="0.25">
      <c r="A198" s="43" t="s">
        <v>446</v>
      </c>
      <c r="B198" s="22" t="s">
        <v>36</v>
      </c>
      <c r="C198" s="31"/>
      <c r="D198" s="58"/>
      <c r="E198" s="72" t="s">
        <v>450</v>
      </c>
      <c r="F198" s="50"/>
      <c r="G198" s="101" t="s">
        <v>790</v>
      </c>
      <c r="H198" s="29" t="str">
        <f>IF(VLOOKUP($A198,'B2B - Flux 2 - UBL'!$A198:$P890,9,FALSE)=0,"",VLOOKUP($A198,'B2B - Flux 2 - UBL'!$A198:$P890,9,FALSE))</f>
        <v>POURCENTAGE</v>
      </c>
      <c r="I198" s="28" t="str">
        <f>IF(VLOOKUP($A198,'B2B - Flux 2 - UBL'!$A198:$P890,10,FALSE)=0,"",VLOOKUP($A198,'B2B - Flux 2 - UBL'!$A198:$P890,10,FALSE))</f>
        <v/>
      </c>
      <c r="J198" s="28" t="str">
        <f>IF(VLOOKUP($A198,'B2B - Flux 2 - UBL'!$A198:$P889,11,FALSE)=0,"",VLOOKUP($A198,'B2B - Flux 2 - UBL'!$A198:$P889,11,FALSE))</f>
        <v/>
      </c>
      <c r="K198" s="55" t="str">
        <f>IF(VLOOKUP($A198,'B2B - Flux 2 - UBL'!$A198:$P890,12,FALSE)=0,"",VLOOKUP($A198,'B2B - Flux 2 - UBL'!$A198:$P890,12,FALSE))</f>
        <v/>
      </c>
      <c r="L198" s="27" t="str">
        <f>IF(VLOOKUP($A198,'B2B - Flux 2 - UBL'!$A198:$P890,13,FALSE)=0,"",VLOOKUP($A198,'B2B - Flux 2 - UBL'!$A198:$P890,13,FALSE))</f>
        <v>Pourcentage pouvant être utilisé conjointement avec l'Assiette des charges et frais applicables à la ligne de facture pour calculer le Montant des charges et frais applicables à la ligne de facture.</v>
      </c>
      <c r="M198" s="101" t="str">
        <f>IF(VLOOKUP($A198,'B2B - Flux 2 - UBL'!$A198:$P890,14,FALSE)=0,"",VLOOKUP($A198,'B2B - Flux 2 - UBL'!$A198:$P890,14,FALSE))</f>
        <v/>
      </c>
      <c r="N198" s="143" t="str">
        <f>IF(VLOOKUP($A198,'B2B - Flux 2 - UBL'!$A198:$R890,15,FALSE)=0,"",VLOOKUP($A198,'B2B - Flux 2 - UBL'!$A198:$R890,15,FALSE))</f>
        <v/>
      </c>
      <c r="O198" s="143" t="str">
        <f>IF(VLOOKUP($A198,'B2B - Flux 2 - UBL'!$A198:$R890,16,FALSE)=0,"",VLOOKUP($A198,'B2B - Flux 2 - UBL'!$A198:$R890,16,FALSE))</f>
        <v/>
      </c>
      <c r="P198" s="22" t="str">
        <f>IF(VLOOKUP($A198,'B2B - Flux 2 - UBL'!$A198:$R890,17,FALSE)=0,"",VLOOKUP($A198,'B2B - Flux 2 - UBL'!$A198:$R890,17,FALSE))</f>
        <v/>
      </c>
      <c r="Q198" s="27" t="str">
        <f>IF(VLOOKUP($A198,'B2B - Flux 2 - UBL'!$A198:$R890,18,FALSE)=0,"",VLOOKUP($A198,'B2B - Flux 2 - UBL'!$A198:$R890,18,FALSE))</f>
        <v/>
      </c>
    </row>
    <row r="199" spans="1:17" ht="42.75" x14ac:dyDescent="0.25">
      <c r="A199" s="43" t="s">
        <v>447</v>
      </c>
      <c r="B199" s="22" t="s">
        <v>36</v>
      </c>
      <c r="C199" s="31"/>
      <c r="D199" s="58"/>
      <c r="E199" s="72" t="s">
        <v>451</v>
      </c>
      <c r="F199" s="50"/>
      <c r="G199" s="101" t="s">
        <v>791</v>
      </c>
      <c r="H199" s="29" t="str">
        <f>IF(VLOOKUP($A199,'B2B - Flux 2 - UBL'!$A199:$P891,9,FALSE)=0,"",VLOOKUP($A199,'B2B - Flux 2 - UBL'!$A199:$P891,9,FALSE))</f>
        <v>TEXTE</v>
      </c>
      <c r="I199" s="28">
        <f>IF(VLOOKUP($A199,'B2B - Flux 2 - UBL'!$A199:$P891,10,FALSE)=0,"",VLOOKUP($A199,'B2B - Flux 2 - UBL'!$A199:$P891,10,FALSE))</f>
        <v>1024</v>
      </c>
      <c r="J199" s="28" t="str">
        <f>IF(VLOOKUP($A199,'B2B - Flux 2 - UBL'!$A199:$P890,11,FALSE)=0,"",VLOOKUP($A199,'B2B - Flux 2 - UBL'!$A199:$P890,11,FALSE))</f>
        <v/>
      </c>
      <c r="K199" s="55" t="str">
        <f>IF(VLOOKUP($A199,'B2B - Flux 2 - UBL'!$A199:$P891,12,FALSE)=0,"",VLOOKUP($A199,'B2B - Flux 2 - UBL'!$A199:$P891,12,FALSE))</f>
        <v/>
      </c>
      <c r="L199" s="27" t="str">
        <f>IF(VLOOKUP($A199,'B2B - Flux 2 - UBL'!$A199:$P891,13,FALSE)=0,"",VLOOKUP($A199,'B2B - Flux 2 - UBL'!$A199:$P891,13,FALSE))</f>
        <v>Motif des charges et frais applicables à la ligne de Facture, exprimé sous forme de texte.</v>
      </c>
      <c r="M199" s="101" t="str">
        <f>IF(VLOOKUP($A199,'B2B - Flux 2 - UBL'!$A199:$P891,14,FALSE)=0,"",VLOOKUP($A199,'B2B - Flux 2 - UBL'!$A199:$P891,14,FALSE))</f>
        <v/>
      </c>
      <c r="N199" s="143" t="str">
        <f>IF(VLOOKUP($A199,'B2B - Flux 2 - UBL'!$A199:$R891,15,FALSE)=0,"",VLOOKUP($A199,'B2B - Flux 2 - UBL'!$A199:$R891,15,FALSE))</f>
        <v>P1.08</v>
      </c>
      <c r="O199" s="143" t="str">
        <f>IF(VLOOKUP($A199,'B2B - Flux 2 - UBL'!$A199:$R891,16,FALSE)=0,"",VLOOKUP($A199,'B2B - Flux 2 - UBL'!$A199:$R891,16,FALSE))</f>
        <v/>
      </c>
      <c r="P199" s="22" t="str">
        <f>IF(VLOOKUP($A199,'B2B - Flux 2 - UBL'!$A199:$R891,17,FALSE)=0,"",VLOOKUP($A199,'B2B - Flux 2 - UBL'!$A199:$R891,17,FALSE))</f>
        <v>BR-42
BR-CO-8
BR-CO-24</v>
      </c>
      <c r="Q199" s="27" t="str">
        <f>IF(VLOOKUP($A199,'B2B - Flux 2 - UBL'!$A199:$R891,18,FALSE)=0,"",VLOOKUP($A199,'B2B - Flux 2 - UBL'!$A199:$R891,18,FALSE))</f>
        <v/>
      </c>
    </row>
    <row r="200" spans="1:17" ht="57" x14ac:dyDescent="0.25">
      <c r="A200" s="43" t="s">
        <v>448</v>
      </c>
      <c r="B200" s="22" t="s">
        <v>36</v>
      </c>
      <c r="C200" s="31"/>
      <c r="D200" s="58"/>
      <c r="E200" s="72" t="s">
        <v>452</v>
      </c>
      <c r="F200" s="50"/>
      <c r="G200" s="101" t="s">
        <v>792</v>
      </c>
      <c r="H200" s="29" t="str">
        <f>IF(VLOOKUP($A200,'B2B - Flux 2 - UBL'!$A200:$P892,9,FALSE)=0,"",VLOOKUP($A200,'B2B - Flux 2 - UBL'!$A200:$P892,9,FALSE))</f>
        <v>CODE</v>
      </c>
      <c r="I200" s="28">
        <f>IF(VLOOKUP($A200,'B2B - Flux 2 - UBL'!$A200:$P892,10,FALSE)=0,"",VLOOKUP($A200,'B2B - Flux 2 - UBL'!$A200:$P892,10,FALSE))</f>
        <v>3</v>
      </c>
      <c r="J200" s="28" t="str">
        <f>IF(VLOOKUP($A200,'B2B - Flux 2 - UBL'!$A200:$P891,11,FALSE)=0,"",VLOOKUP($A200,'B2B - Flux 2 - UBL'!$A200:$P891,11,FALSE))</f>
        <v>UNTDID 7161</v>
      </c>
      <c r="K200" s="55" t="str">
        <f>IF(VLOOKUP($A200,'B2B - Flux 2 - UBL'!$A200:$P892,12,FALSE)=0,"",VLOOKUP($A200,'B2B - Flux 2 - UBL'!$A200:$P892,12,FALSE))</f>
        <v/>
      </c>
      <c r="L200" s="27" t="str">
        <f>IF(VLOOKUP($A200,'B2B - Flux 2 - UBL'!$A200:$P892,13,FALSE)=0,"",VLOOKUP($A200,'B2B - Flux 2 - UBL'!$A200:$P892,13,FALSE))</f>
        <v>Motif des charges et frais applicables à la ligne de Facture, exprimé sous forme de code.</v>
      </c>
      <c r="M200" s="101" t="str">
        <f>IF(VLOOKUP($A200,'B2B - Flux 2 - UBL'!$A200:$P892,14,FALSE)=0,"",VLOOKUP($A200,'B2B - Flux 2 - UBL'!$A200:$P892,14,FALSE))</f>
        <v>Voir liste de code UNTDID7161. 
Le Code de motif des charges et frais applicables à la ligne de facture et le Motif des charges et frais applicables à la ligne de facture doivent indiquer le même motif de frais.</v>
      </c>
      <c r="N200" s="143" t="str">
        <f>IF(VLOOKUP($A200,'B2B - Flux 2 - UBL'!$A200:$R892,15,FALSE)=0,"",VLOOKUP($A200,'B2B - Flux 2 - UBL'!$A200:$R892,15,FALSE))</f>
        <v>G1.29</v>
      </c>
      <c r="O200" s="143" t="str">
        <f>IF(VLOOKUP($A200,'B2B - Flux 2 - UBL'!$A200:$R892,16,FALSE)=0,"",VLOOKUP($A200,'B2B - Flux 2 - UBL'!$A200:$R892,16,FALSE))</f>
        <v/>
      </c>
      <c r="P200" s="22" t="str">
        <f>IF(VLOOKUP($A200,'B2B - Flux 2 - UBL'!$A200:$R892,17,FALSE)=0,"",VLOOKUP($A200,'B2B - Flux 2 - UBL'!$A200:$R892,17,FALSE))</f>
        <v>BR-42
BR-CO-8
BR-CO-24</v>
      </c>
      <c r="Q200" s="27" t="str">
        <f>IF(VLOOKUP($A200,'B2B - Flux 2 - UBL'!$A200:$R892,18,FALSE)=0,"",VLOOKUP($A200,'B2B - Flux 2 - UBL'!$A200:$R892,18,FALSE))</f>
        <v/>
      </c>
    </row>
    <row r="201" spans="1:17" ht="42.75" x14ac:dyDescent="0.25">
      <c r="A201" s="35" t="s">
        <v>240</v>
      </c>
      <c r="B201" s="22" t="s">
        <v>19</v>
      </c>
      <c r="C201" s="31"/>
      <c r="D201" s="48" t="s">
        <v>350</v>
      </c>
      <c r="E201" s="37"/>
      <c r="F201" s="33"/>
      <c r="G201" s="101" t="s">
        <v>793</v>
      </c>
      <c r="H201" s="118" t="str">
        <f>IF(VLOOKUP($A201,'B2B - Flux 2 - UBL'!$A201:$P893,9,FALSE)=0,"",VLOOKUP($A201,'B2B - Flux 2 - UBL'!$A201:$P893,9,FALSE))</f>
        <v/>
      </c>
      <c r="I201" s="118" t="str">
        <f>IF(VLOOKUP($A201,'B2B - Flux 2 - UBL'!$A201:$P893,10,FALSE)=0,"",VLOOKUP($A201,'B2B - Flux 2 - UBL'!$A201:$P893,10,FALSE))</f>
        <v/>
      </c>
      <c r="J201" s="173" t="str">
        <f>IF(VLOOKUP($A201,'B2B - Flux 2 - UBL'!$A201:$P892,11,FALSE)=0,"",VLOOKUP($A201,'B2B - Flux 2 - UBL'!$A201:$P892,11,FALSE))</f>
        <v/>
      </c>
      <c r="K201" s="118" t="str">
        <f>IF(VLOOKUP($A201,'B2B - Flux 2 - UBL'!$A201:$P893,12,FALSE)=0,"",VLOOKUP($A201,'B2B - Flux 2 - UBL'!$A201:$P893,12,FALSE))</f>
        <v/>
      </c>
      <c r="L201" s="132" t="str">
        <f>IF(VLOOKUP($A201,'B2B - Flux 2 - UBL'!$A201:$P893,13,FALSE)=0,"",VLOOKUP($A201,'B2B - Flux 2 - UBL'!$A201:$P893,13,FALSE))</f>
        <v>Groupe de termes métiers fournissant des informations sur le prix appliqué pour les biens et services facturés sur la ligne de Facture.</v>
      </c>
      <c r="M201" s="154" t="str">
        <f>IF(VLOOKUP($A201,'B2B - Flux 2 - UBL'!$A201:$P893,14,FALSE)=0,"",VLOOKUP($A201,'B2B - Flux 2 - UBL'!$A201:$P893,14,FALSE))</f>
        <v/>
      </c>
      <c r="N201" s="156" t="str">
        <f>IF(VLOOKUP($A201,'B2B - Flux 2 - UBL'!$A201:$R893,15,FALSE)=0,"",VLOOKUP($A201,'B2B - Flux 2 - UBL'!$A201:$R893,15,FALSE))</f>
        <v/>
      </c>
      <c r="O201" s="156" t="str">
        <f>IF(VLOOKUP($A201,'B2B - Flux 2 - UBL'!$A201:$R893,16,FALSE)=0,"",VLOOKUP($A201,'B2B - Flux 2 - UBL'!$A201:$R893,16,FALSE))</f>
        <v/>
      </c>
      <c r="P201" s="156" t="str">
        <f>IF(VLOOKUP($A201,'B2B - Flux 2 - UBL'!$A201:$R893,17,FALSE)=0,"",VLOOKUP($A201,'B2B - Flux 2 - UBL'!$A201:$R893,17,FALSE))</f>
        <v/>
      </c>
      <c r="Q201" s="118" t="str">
        <f>IF(VLOOKUP($A201,'B2B - Flux 2 - UBL'!$A201:$R893,18,FALSE)=0,"",VLOOKUP($A201,'B2B - Flux 2 - UBL'!$A201:$R893,18,FALSE))</f>
        <v/>
      </c>
    </row>
    <row r="202" spans="1:17" ht="42.75" x14ac:dyDescent="0.25">
      <c r="A202" s="43" t="s">
        <v>241</v>
      </c>
      <c r="B202" s="22" t="s">
        <v>19</v>
      </c>
      <c r="C202" s="31"/>
      <c r="D202" s="49"/>
      <c r="E202" s="59" t="s">
        <v>242</v>
      </c>
      <c r="F202" s="60"/>
      <c r="G202" s="101" t="s">
        <v>794</v>
      </c>
      <c r="H202" s="29" t="str">
        <f>IF(VLOOKUP($A202,'B2B - Flux 2 - UBL'!$A202:$P894,9,FALSE)=0,"",VLOOKUP($A202,'B2B - Flux 2 - UBL'!$A202:$P894,9,FALSE))</f>
        <v>MONTANT DU PRIX UNITAIRE</v>
      </c>
      <c r="I202" s="28">
        <f>IF(VLOOKUP($A202,'B2B - Flux 2 - UBL'!$A202:$P894,10,FALSE)=0,"",VLOOKUP($A202,'B2B - Flux 2 - UBL'!$A202:$P894,10,FALSE))</f>
        <v>19.600000000000001</v>
      </c>
      <c r="J202" s="28" t="str">
        <f>IF(VLOOKUP($A202,'B2B - Flux 2 - UBL'!$A202:$P893,11,FALSE)=0,"",VLOOKUP($A202,'B2B - Flux 2 - UBL'!$A202:$P893,11,FALSE))</f>
        <v/>
      </c>
      <c r="K202" s="55" t="str">
        <f>IF(VLOOKUP($A202,'B2B - Flux 2 - UBL'!$A202:$P894,12,FALSE)=0,"",VLOOKUP($A202,'B2B - Flux 2 - UBL'!$A202:$P894,12,FALSE))</f>
        <v/>
      </c>
      <c r="L202" s="158" t="str">
        <f>IF(VLOOKUP($A202,'B2B - Flux 2 - UBL'!$A202:$P894,13,FALSE)=0,"",VLOOKUP($A202,'B2B - Flux 2 - UBL'!$A202:$P894,13,FALSE))</f>
        <v>Prix d'un article, hors TVA, après application du Rabais sur le prix de l'article.</v>
      </c>
      <c r="M202" s="101" t="str">
        <f>IF(VLOOKUP($A202,'B2B - Flux 2 - UBL'!$A202:$P894,14,FALSE)=0,"",VLOOKUP($A202,'B2B - Flux 2 - UBL'!$A202:$P894,14,FALSE))</f>
        <v>Le Prix net de l'article doit être égal au Prix brut de l'article, moins le Rabais sur le prix de l'article.</v>
      </c>
      <c r="N202" s="143" t="str">
        <f>IF(VLOOKUP($A202,'B2B - Flux 2 - UBL'!$A202:$R894,15,FALSE)=0,"",VLOOKUP($A202,'B2B - Flux 2 - UBL'!$A202:$R894,15,FALSE))</f>
        <v>G1.13
G1.55</v>
      </c>
      <c r="O202" s="143" t="str">
        <f>IF(VLOOKUP($A202,'B2B - Flux 2 - UBL'!$A202:$R894,16,FALSE)=0,"",VLOOKUP($A202,'B2B - Flux 2 - UBL'!$A202:$R894,16,FALSE))</f>
        <v/>
      </c>
      <c r="P202" s="22" t="str">
        <f>IF(VLOOKUP($A202,'B2B - Flux 2 - UBL'!$A202:$R894,17,FALSE)=0,"",VLOOKUP($A202,'B2B - Flux 2 - UBL'!$A202:$R894,17,FALSE))</f>
        <v>BR-26
BR-27</v>
      </c>
      <c r="Q202" s="158" t="str">
        <f>IF(VLOOKUP($A202,'B2B - Flux 2 - UBL'!$A202:$R894,18,FALSE)=0,"",VLOOKUP($A202,'B2B - Flux 2 - UBL'!$A202:$R894,18,FALSE))</f>
        <v/>
      </c>
    </row>
    <row r="203" spans="1:17" ht="42.75" x14ac:dyDescent="0.25">
      <c r="A203" s="43" t="s">
        <v>243</v>
      </c>
      <c r="B203" s="22" t="s">
        <v>36</v>
      </c>
      <c r="C203" s="31"/>
      <c r="D203" s="58"/>
      <c r="E203" s="59" t="s">
        <v>244</v>
      </c>
      <c r="F203" s="60"/>
      <c r="G203" s="101" t="s">
        <v>795</v>
      </c>
      <c r="H203" s="29" t="str">
        <f>IF(VLOOKUP($A203,'B2B - Flux 2 - UBL'!$A203:$P895,9,FALSE)=0,"",VLOOKUP($A203,'B2B - Flux 2 - UBL'!$A203:$P895,9,FALSE))</f>
        <v>MONTANT DU PRIX UNITAIRE</v>
      </c>
      <c r="I203" s="28">
        <f>IF(VLOOKUP($A203,'B2B - Flux 2 - UBL'!$A203:$P895,10,FALSE)=0,"",VLOOKUP($A203,'B2B - Flux 2 - UBL'!$A203:$P895,10,FALSE))</f>
        <v>19.600000000000001</v>
      </c>
      <c r="J203" s="28" t="str">
        <f>IF(VLOOKUP($A203,'B2B - Flux 2 - UBL'!$A203:$P894,11,FALSE)=0,"",VLOOKUP($A203,'B2B - Flux 2 - UBL'!$A203:$P894,11,FALSE))</f>
        <v/>
      </c>
      <c r="K203" s="55" t="str">
        <f>IF(VLOOKUP($A203,'B2B - Flux 2 - UBL'!$A203:$P895,12,FALSE)=0,"",VLOOKUP($A203,'B2B - Flux 2 - UBL'!$A203:$P895,12,FALSE))</f>
        <v/>
      </c>
      <c r="L203" s="158" t="str">
        <f>IF(VLOOKUP($A203,'B2B - Flux 2 - UBL'!$A203:$P895,13,FALSE)=0,"",VLOOKUP($A203,'B2B - Flux 2 - UBL'!$A203:$P895,13,FALSE))</f>
        <v>Remise totale qui, une fois soustraite du Prix brut de l'article, donne le Prix net de l'article.</v>
      </c>
      <c r="M203" s="101" t="str">
        <f>IF(VLOOKUP($A203,'B2B - Flux 2 - UBL'!$A203:$P895,14,FALSE)=0,"",VLOOKUP($A203,'B2B - Flux 2 - UBL'!$A203:$P895,14,FALSE))</f>
        <v>S'applique exclusivement à l'unité et si elle n'est pas incluse dans le Prix brut de l'article.</v>
      </c>
      <c r="N203" s="143" t="str">
        <f>IF(VLOOKUP($A203,'B2B - Flux 2 - UBL'!$A203:$R895,15,FALSE)=0,"",VLOOKUP($A203,'B2B - Flux 2 - UBL'!$A203:$R895,15,FALSE))</f>
        <v>G1.13</v>
      </c>
      <c r="O203" s="143" t="str">
        <f>IF(VLOOKUP($A203,'B2B - Flux 2 - UBL'!$A203:$R895,16,FALSE)=0,"",VLOOKUP($A203,'B2B - Flux 2 - UBL'!$A203:$R895,16,FALSE))</f>
        <v/>
      </c>
      <c r="P203" s="22" t="str">
        <f>IF(VLOOKUP($A203,'B2B - Flux 2 - UBL'!$A203:$R895,17,FALSE)=0,"",VLOOKUP($A203,'B2B - Flux 2 - UBL'!$A203:$R895,17,FALSE))</f>
        <v/>
      </c>
      <c r="Q203" s="158" t="str">
        <f>IF(VLOOKUP($A203,'B2B - Flux 2 - UBL'!$A203:$R895,18,FALSE)=0,"",VLOOKUP($A203,'B2B - Flux 2 - UBL'!$A203:$R895,18,FALSE))</f>
        <v/>
      </c>
    </row>
    <row r="204" spans="1:17" ht="42.75" x14ac:dyDescent="0.25">
      <c r="A204" s="43" t="s">
        <v>245</v>
      </c>
      <c r="B204" s="22" t="s">
        <v>36</v>
      </c>
      <c r="C204" s="31"/>
      <c r="D204" s="58"/>
      <c r="E204" s="59" t="s">
        <v>246</v>
      </c>
      <c r="F204" s="60"/>
      <c r="G204" s="101" t="s">
        <v>796</v>
      </c>
      <c r="H204" s="29" t="str">
        <f>IF(VLOOKUP($A204,'B2B - Flux 2 - UBL'!$A204:$P896,9,FALSE)=0,"",VLOOKUP($A204,'B2B - Flux 2 - UBL'!$A204:$P896,9,FALSE))</f>
        <v>MONTANT DU PRIX UNITAIRE</v>
      </c>
      <c r="I204" s="28">
        <f>IF(VLOOKUP($A204,'B2B - Flux 2 - UBL'!$A204:$P896,10,FALSE)=0,"",VLOOKUP($A204,'B2B - Flux 2 - UBL'!$A204:$P896,10,FALSE))</f>
        <v>19.600000000000001</v>
      </c>
      <c r="J204" s="28" t="str">
        <f>IF(VLOOKUP($A204,'B2B - Flux 2 - UBL'!$A204:$P895,11,FALSE)=0,"",VLOOKUP($A204,'B2B - Flux 2 - UBL'!$A204:$P895,11,FALSE))</f>
        <v/>
      </c>
      <c r="K204" s="174" t="str">
        <f>IF(VLOOKUP($A204,'B2B - Flux 2 - UBL'!$A204:$P896,12,FALSE)=0,"",VLOOKUP($A204,'B2B - Flux 2 - UBL'!$A204:$P896,12,FALSE))</f>
        <v/>
      </c>
      <c r="L204" s="158" t="str">
        <f>IF(VLOOKUP($A204,'B2B - Flux 2 - UBL'!$A204:$P896,13,FALSE)=0,"",VLOOKUP($A204,'B2B - Flux 2 - UBL'!$A204:$P896,13,FALSE))</f>
        <v>Prix unitaire, hors TVA, avant application du Rabais sur le prix de l'article.</v>
      </c>
      <c r="M204" s="101" t="str">
        <f>IF(VLOOKUP($A204,'B2B - Flux 2 - UBL'!$A204:$P896,14,FALSE)=0,"",VLOOKUP($A204,'B2B - Flux 2 - UBL'!$A204:$P896,14,FALSE))</f>
        <v/>
      </c>
      <c r="N204" s="143" t="str">
        <f>IF(VLOOKUP($A204,'B2B - Flux 2 - UBL'!$A204:$R896,15,FALSE)=0,"",VLOOKUP($A204,'B2B - Flux 2 - UBL'!$A204:$R896,15,FALSE))</f>
        <v>G1.13
G6.09</v>
      </c>
      <c r="O204" s="143" t="str">
        <f>IF(VLOOKUP($A204,'B2B - Flux 2 - UBL'!$A204:$R896,16,FALSE)=0,"",VLOOKUP($A204,'B2B - Flux 2 - UBL'!$A204:$R896,16,FALSE))</f>
        <v/>
      </c>
      <c r="P204" s="22" t="str">
        <f>IF(VLOOKUP($A204,'B2B - Flux 2 - UBL'!$A204:$R896,17,FALSE)=0,"",VLOOKUP($A204,'B2B - Flux 2 - UBL'!$A204:$R896,17,FALSE))</f>
        <v>BR-28</v>
      </c>
      <c r="Q204" s="158" t="str">
        <f>IF(VLOOKUP($A204,'B2B - Flux 2 - UBL'!$A204:$R896,18,FALSE)=0,"",VLOOKUP($A204,'B2B - Flux 2 - UBL'!$A204:$R896,18,FALSE))</f>
        <v/>
      </c>
    </row>
    <row r="205" spans="1:17" ht="42.75" x14ac:dyDescent="0.25">
      <c r="A205" s="43" t="s">
        <v>453</v>
      </c>
      <c r="B205" s="22" t="s">
        <v>36</v>
      </c>
      <c r="C205" s="31"/>
      <c r="D205" s="58"/>
      <c r="E205" s="72" t="s">
        <v>455</v>
      </c>
      <c r="F205" s="60"/>
      <c r="G205" s="101" t="s">
        <v>797</v>
      </c>
      <c r="H205" s="29" t="str">
        <f>IF(VLOOKUP($A205,'B2B - Flux 2 - UBL'!$A205:$P897,9,FALSE)=0,"",VLOOKUP($A205,'B2B - Flux 2 - UBL'!$A205:$P897,9,FALSE))</f>
        <v>QUANTITE</v>
      </c>
      <c r="I205" s="28">
        <f>IF(VLOOKUP($A205,'B2B - Flux 2 - UBL'!$A205:$P897,10,FALSE)=0,"",VLOOKUP($A205,'B2B - Flux 2 - UBL'!$A205:$P897,10,FALSE))</f>
        <v>19.600000000000001</v>
      </c>
      <c r="J205" s="28" t="str">
        <f>IF(VLOOKUP($A205,'B2B - Flux 2 - UBL'!$A205:$P896,11,FALSE)=0,"",VLOOKUP($A205,'B2B - Flux 2 - UBL'!$A205:$P896,11,FALSE))</f>
        <v/>
      </c>
      <c r="K205" s="174" t="str">
        <f>IF(VLOOKUP($A205,'B2B - Flux 2 - UBL'!$A205:$P897,12,FALSE)=0,"",VLOOKUP($A205,'B2B - Flux 2 - UBL'!$A205:$P897,12,FALSE))</f>
        <v/>
      </c>
      <c r="L205" s="158" t="str">
        <f>IF(VLOOKUP($A205,'B2B - Flux 2 - UBL'!$A205:$P897,13,FALSE)=0,"",VLOOKUP($A205,'B2B - Flux 2 - UBL'!$A205:$P897,13,FALSE))</f>
        <v>Nombre d'articles sur lequel s'applique le prix.</v>
      </c>
      <c r="M205" s="101" t="str">
        <f>IF(VLOOKUP($A205,'B2B - Flux 2 - UBL'!$A205:$P897,14,FALSE)=0,"",VLOOKUP($A205,'B2B - Flux 2 - UBL'!$A205:$P897,14,FALSE))</f>
        <v/>
      </c>
      <c r="N205" s="143" t="str">
        <f>IF(VLOOKUP($A205,'B2B - Flux 2 - UBL'!$A205:$R897,15,FALSE)=0,"",VLOOKUP($A205,'B2B - Flux 2 - UBL'!$A205:$R897,15,FALSE))</f>
        <v>G6.09</v>
      </c>
      <c r="O205" s="143" t="str">
        <f>IF(VLOOKUP($A205,'B2B - Flux 2 - UBL'!$A205:$R897,16,FALSE)=0,"",VLOOKUP($A205,'B2B - Flux 2 - UBL'!$A205:$R897,16,FALSE))</f>
        <v/>
      </c>
      <c r="P205" s="22" t="str">
        <f>IF(VLOOKUP($A205,'B2B - Flux 2 - UBL'!$A205:$R897,17,FALSE)=0,"",VLOOKUP($A205,'B2B - Flux 2 - UBL'!$A205:$R897,17,FALSE))</f>
        <v/>
      </c>
      <c r="Q205" s="158" t="str">
        <f>IF(VLOOKUP($A205,'B2B - Flux 2 - UBL'!$A205:$R897,18,FALSE)=0,"",VLOOKUP($A205,'B2B - Flux 2 - UBL'!$A205:$R897,18,FALSE))</f>
        <v/>
      </c>
    </row>
    <row r="206" spans="1:17" ht="99.75" x14ac:dyDescent="0.25">
      <c r="A206" s="43" t="s">
        <v>454</v>
      </c>
      <c r="B206" s="22" t="s">
        <v>36</v>
      </c>
      <c r="C206" s="31"/>
      <c r="D206" s="58"/>
      <c r="E206" s="59" t="s">
        <v>456</v>
      </c>
      <c r="F206" s="60"/>
      <c r="G206" s="101" t="s">
        <v>798</v>
      </c>
      <c r="H206" s="29" t="str">
        <f>IF(VLOOKUP($A206,'B2B - Flux 2 - UBL'!$A206:$P898,9,FALSE)=0,"",VLOOKUP($A206,'B2B - Flux 2 - UBL'!$A206:$P898,9,FALSE))</f>
        <v>CODE</v>
      </c>
      <c r="I206" s="28">
        <f>IF(VLOOKUP($A206,'B2B - Flux 2 - UBL'!$A206:$P898,10,FALSE)=0,"",VLOOKUP($A206,'B2B - Flux 2 - UBL'!$A206:$P898,10,FALSE))</f>
        <v>3</v>
      </c>
      <c r="J206" s="28" t="str">
        <f>IF(VLOOKUP($A206,'B2B - Flux 2 - UBL'!$A206:$P897,11,FALSE)=0,"",VLOOKUP($A206,'B2B - Flux 2 - UBL'!$A206:$P897,11,FALSE))</f>
        <v>EN16931 Codelists</v>
      </c>
      <c r="K206" s="175" t="str">
        <f>IF(VLOOKUP($A206,'B2B - Flux 2 - UBL'!$A206:$P898,12,FALSE)=0,"",VLOOKUP($A206,'B2B - Flux 2 - UBL'!$A206:$P898,12,FALSE))</f>
        <v/>
      </c>
      <c r="L206" s="27" t="str">
        <f>IF(VLOOKUP($A206,'B2B - Flux 2 - UBL'!$A206:$P898,13,FALSE)=0,"",VLOOKUP($A206,'B2B - Flux 2 - UBL'!$A206:$P898,13,FALSE))</f>
        <v>Unité de mesure applicable à la Quantité de base du prix de l'article.</v>
      </c>
      <c r="M206" s="101" t="str">
        <f>IF(VLOOKUP($A206,'B2B - Flux 2 - UBL'!$A206:$P898,14,FALSE)=0,"",VLOOKUP($A206,'B2B - Flux 2 - UBL'!$A206:$P898,14,FALSE))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6" s="143" t="str">
        <f>IF(VLOOKUP($A206,'B2B - Flux 2 - UBL'!$A206:$R898,15,FALSE)=0,"",VLOOKUP($A206,'B2B - Flux 2 - UBL'!$A206:$R898,15,FALSE))</f>
        <v>G6.09</v>
      </c>
      <c r="O206" s="143" t="str">
        <f>IF(VLOOKUP($A206,'B2B - Flux 2 - UBL'!$A206:$R898,16,FALSE)=0,"",VLOOKUP($A206,'B2B - Flux 2 - UBL'!$A206:$R898,16,FALSE))</f>
        <v/>
      </c>
      <c r="P206" s="22" t="str">
        <f>IF(VLOOKUP($A206,'B2B - Flux 2 - UBL'!$A206:$R898,17,FALSE)=0,"",VLOOKUP($A206,'B2B - Flux 2 - UBL'!$A206:$R898,17,FALSE))</f>
        <v/>
      </c>
      <c r="Q206" s="27" t="str">
        <f>IF(VLOOKUP($A206,'B2B - Flux 2 - UBL'!$A206:$R898,18,FALSE)=0,"",VLOOKUP($A206,'B2B - Flux 2 - UBL'!$A206:$R898,18,FALSE))</f>
        <v/>
      </c>
    </row>
    <row r="207" spans="1:17" ht="42.75" x14ac:dyDescent="0.25">
      <c r="A207" s="35" t="s">
        <v>247</v>
      </c>
      <c r="B207" s="22" t="s">
        <v>19</v>
      </c>
      <c r="C207" s="31"/>
      <c r="D207" s="48" t="s">
        <v>351</v>
      </c>
      <c r="E207" s="61"/>
      <c r="F207" s="62"/>
      <c r="G207" s="101" t="s">
        <v>799</v>
      </c>
      <c r="H207" s="118" t="str">
        <f>IF(VLOOKUP($A207,'B2B - Flux 2 - UBL'!$A207:$P899,9,FALSE)=0,"",VLOOKUP($A207,'B2B - Flux 2 - UBL'!$A207:$P899,9,FALSE))</f>
        <v/>
      </c>
      <c r="I207" s="118" t="str">
        <f>IF(VLOOKUP($A207,'B2B - Flux 2 - UBL'!$A207:$P899,10,FALSE)=0,"",VLOOKUP($A207,'B2B - Flux 2 - UBL'!$A207:$P899,10,FALSE))</f>
        <v/>
      </c>
      <c r="J207" s="173" t="str">
        <f>IF(VLOOKUP($A207,'B2B - Flux 2 - UBL'!$A207:$P898,11,FALSE)=0,"",VLOOKUP($A207,'B2B - Flux 2 - UBL'!$A207:$P898,11,FALSE))</f>
        <v/>
      </c>
      <c r="K207" s="118" t="str">
        <f>IF(VLOOKUP($A207,'B2B - Flux 2 - UBL'!$A207:$P899,12,FALSE)=0,"",VLOOKUP($A207,'B2B - Flux 2 - UBL'!$A207:$P899,12,FALSE))</f>
        <v/>
      </c>
      <c r="L207" s="132" t="str">
        <f>IF(VLOOKUP($A207,'B2B - Flux 2 - UBL'!$A207:$P899,13,FALSE)=0,"",VLOOKUP($A207,'B2B - Flux 2 - UBL'!$A207:$P899,13,FALSE))</f>
        <v>Groupe de termes métiers fournissant des informations sur la TVA applicable aux biens et services facturés sur la ligne de Facture.</v>
      </c>
      <c r="M207" s="154" t="str">
        <f>IF(VLOOKUP($A207,'B2B - Flux 2 - UBL'!$A207:$P899,14,FALSE)=0,"",VLOOKUP($A207,'B2B - Flux 2 - UBL'!$A207:$P899,14,FALSE))</f>
        <v/>
      </c>
      <c r="N207" s="156" t="str">
        <f>IF(VLOOKUP($A207,'B2B - Flux 2 - UBL'!$A207:$R899,15,FALSE)=0,"",VLOOKUP($A207,'B2B - Flux 2 - UBL'!$A207:$R899,15,FALSE))</f>
        <v/>
      </c>
      <c r="O207" s="156" t="str">
        <f>IF(VLOOKUP($A207,'B2B - Flux 2 - UBL'!$A207:$R899,16,FALSE)=0,"",VLOOKUP($A207,'B2B - Flux 2 - UBL'!$A207:$R899,16,FALSE))</f>
        <v/>
      </c>
      <c r="P207" s="156" t="str">
        <f>IF(VLOOKUP($A207,'B2B - Flux 2 - UBL'!$A207:$R899,17,FALSE)=0,"",VLOOKUP($A207,'B2B - Flux 2 - UBL'!$A207:$R899,17,FALSE))</f>
        <v/>
      </c>
      <c r="Q207" s="118" t="str">
        <f>IF(VLOOKUP($A207,'B2B - Flux 2 - UBL'!$A207:$R899,18,FALSE)=0,"",VLOOKUP($A207,'B2B - Flux 2 - UBL'!$A207:$R899,18,FALSE))</f>
        <v/>
      </c>
    </row>
    <row r="208" spans="1:17" ht="142.5" x14ac:dyDescent="0.25">
      <c r="A208" s="43" t="s">
        <v>248</v>
      </c>
      <c r="B208" s="22" t="s">
        <v>19</v>
      </c>
      <c r="C208" s="31"/>
      <c r="D208" s="49"/>
      <c r="E208" s="50" t="s">
        <v>249</v>
      </c>
      <c r="F208" s="50"/>
      <c r="G208" s="101" t="s">
        <v>800</v>
      </c>
      <c r="H208" s="29" t="str">
        <f>IF(VLOOKUP($A208,'B2B - Flux 2 - UBL'!$A208:$P900,9,FALSE)=0,"",VLOOKUP($A208,'B2B - Flux 2 - UBL'!$A208:$P900,9,FALSE))</f>
        <v>CODE</v>
      </c>
      <c r="I208" s="28" t="str">
        <f>IF(VLOOKUP($A208,'B2B - Flux 2 - UBL'!$A208:$P900,10,FALSE)=0,"",VLOOKUP($A208,'B2B - Flux 2 - UBL'!$A208:$P900,10,FALSE))</f>
        <v/>
      </c>
      <c r="J208" s="28" t="str">
        <f>IF(VLOOKUP($A208,'B2B - Flux 2 - UBL'!$A208:$P899,11,FALSE)=0,"",VLOOKUP($A208,'B2B - Flux 2 - UBL'!$A208:$P899,11,FALSE))</f>
        <v>UNTDID 5305</v>
      </c>
      <c r="K208" s="55" t="str">
        <f>IF(VLOOKUP($A208,'B2B - Flux 2 - UBL'!$A208:$P900,12,FALSE)=0,"",VLOOKUP($A208,'B2B - Flux 2 - UBL'!$A208:$P900,12,FALSE))</f>
        <v/>
      </c>
      <c r="L208" s="27" t="str">
        <f>IF(VLOOKUP($A208,'B2B - Flux 2 - UBL'!$A208:$P900,13,FALSE)=0,"",VLOOKUP($A208,'B2B - Flux 2 - UBL'!$A208:$P900,13,FALSE))</f>
        <v>Code de type de TVA applicable à l'article facturé.</v>
      </c>
      <c r="M208" s="101" t="str">
        <f>IF(VLOOKUP($A208,'B2B - Flux 2 - UBL'!$A208:$P900,14,FALSE)=0,"",VLOOKUP($A208,'B2B - Flux 2 - UBL'!$A208:$P900,14,FALSE))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8" s="143" t="str">
        <f>IF(VLOOKUP($A208,'B2B - Flux 2 - UBL'!$A208:$R900,15,FALSE)=0,"",VLOOKUP($A208,'B2B - Flux 2 - UBL'!$A208:$R900,15,FALSE))</f>
        <v>G2.31</v>
      </c>
      <c r="O208" s="143" t="str">
        <f>IF(VLOOKUP($A208,'B2B - Flux 2 - UBL'!$A208:$R900,16,FALSE)=0,"",VLOOKUP($A208,'B2B - Flux 2 - UBL'!$A208:$R900,16,FALSE))</f>
        <v/>
      </c>
      <c r="P208" s="22" t="str">
        <f>IF(VLOOKUP($A208,'B2B - Flux 2 - UBL'!$A208:$R900,17,FALSE)=0,"",VLOOKUP($A208,'B2B - Flux 2 - UBL'!$A208:$R900,17,FALSE))</f>
        <v>BR-CO-4</v>
      </c>
      <c r="Q208" s="27" t="str">
        <f>IF(VLOOKUP($A208,'B2B - Flux 2 - UBL'!$A208:$R900,18,FALSE)=0,"",VLOOKUP($A208,'B2B - Flux 2 - UBL'!$A208:$R900,18,FALSE))</f>
        <v/>
      </c>
    </row>
    <row r="209" spans="1:17" ht="42.75" x14ac:dyDescent="0.25">
      <c r="A209" s="43" t="s">
        <v>251</v>
      </c>
      <c r="B209" s="22" t="s">
        <v>36</v>
      </c>
      <c r="C209" s="31"/>
      <c r="D209" s="74"/>
      <c r="E209" s="50" t="s">
        <v>252</v>
      </c>
      <c r="F209" s="50"/>
      <c r="G209" s="101" t="s">
        <v>801</v>
      </c>
      <c r="H209" s="29" t="str">
        <f>IF(VLOOKUP($A209,'B2B - Flux 2 - UBL'!$A209:$P901,9,FALSE)=0,"",VLOOKUP($A209,'B2B - Flux 2 - UBL'!$A209:$P901,9,FALSE))</f>
        <v>POURCENTAGE</v>
      </c>
      <c r="I209" s="28" t="str">
        <f>IF(VLOOKUP($A209,'B2B - Flux 2 - UBL'!$A209:$P901,10,FALSE)=0,"",VLOOKUP($A209,'B2B - Flux 2 - UBL'!$A209:$P901,10,FALSE))</f>
        <v/>
      </c>
      <c r="J209" s="28" t="str">
        <f>IF(VLOOKUP($A209,'B2B - Flux 2 - UBL'!$A209:$P900,11,FALSE)=0,"",VLOOKUP($A209,'B2B - Flux 2 - UBL'!$A209:$P900,11,FALSE))</f>
        <v/>
      </c>
      <c r="K209" s="55" t="str">
        <f>IF(VLOOKUP($A209,'B2B - Flux 2 - UBL'!$A209:$P901,12,FALSE)=0,"",VLOOKUP($A209,'B2B - Flux 2 - UBL'!$A209:$P901,12,FALSE))</f>
        <v/>
      </c>
      <c r="L209" s="27" t="str">
        <f>IF(VLOOKUP($A209,'B2B - Flux 2 - UBL'!$A209:$P901,13,FALSE)=0,"",VLOOKUP($A209,'B2B - Flux 2 - UBL'!$A209:$P901,13,FALSE))</f>
        <v>Taux de TVA, exprimé sous forme de pourcentage, applicable à l'article facturé.</v>
      </c>
      <c r="M209" s="101" t="str">
        <f>IF(VLOOKUP($A209,'B2B - Flux 2 - UBL'!$A209:$P901,14,FALSE)=0,"",VLOOKUP($A209,'B2B - Flux 2 - UBL'!$A209:$P901,14,FALSE))</f>
        <v>Un taux de TVA de zéro pour cent est appliqué dans les calculs même si l'article se trouve hors du champ d'application de la TVA.</v>
      </c>
      <c r="N209" s="143" t="str">
        <f>IF(VLOOKUP($A209,'B2B - Flux 2 - UBL'!$A209:$R901,15,FALSE)=0,"",VLOOKUP($A209,'B2B - Flux 2 - UBL'!$A209:$R901,15,FALSE))</f>
        <v>G1.24
G6.09</v>
      </c>
      <c r="O209" s="143" t="str">
        <f>IF(VLOOKUP($A209,'B2B - Flux 2 - UBL'!$A209:$R901,16,FALSE)=0,"",VLOOKUP($A209,'B2B - Flux 2 - UBL'!$A209:$R901,16,FALSE))</f>
        <v/>
      </c>
      <c r="P209" s="22" t="str">
        <f>IF(VLOOKUP($A209,'B2B - Flux 2 - UBL'!$A209:$R901,17,FALSE)=0,"",VLOOKUP($A209,'B2B - Flux 2 - UBL'!$A209:$R901,17,FALSE))</f>
        <v/>
      </c>
      <c r="Q209" s="27" t="str">
        <f>IF(VLOOKUP($A209,'B2B - Flux 2 - UBL'!$A209:$R901,18,FALSE)=0,"",VLOOKUP($A209,'B2B - Flux 2 - UBL'!$A209:$R901,18,FALSE))</f>
        <v/>
      </c>
    </row>
    <row r="210" spans="1:17" ht="28.5" x14ac:dyDescent="0.25">
      <c r="A210" s="23" t="s">
        <v>254</v>
      </c>
      <c r="B210" s="22" t="s">
        <v>19</v>
      </c>
      <c r="C210" s="31"/>
      <c r="D210" s="48" t="s">
        <v>352</v>
      </c>
      <c r="E210" s="61"/>
      <c r="F210" s="62"/>
      <c r="G210" s="101" t="s">
        <v>802</v>
      </c>
      <c r="H210" s="118" t="str">
        <f>IF(VLOOKUP($A210,'B2B - Flux 2 - UBL'!$A210:$P902,9,FALSE)=0,"",VLOOKUP($A210,'B2B - Flux 2 - UBL'!$A210:$P902,9,FALSE))</f>
        <v/>
      </c>
      <c r="I210" s="118" t="str">
        <f>IF(VLOOKUP($A210,'B2B - Flux 2 - UBL'!$A210:$P902,10,FALSE)=0,"",VLOOKUP($A210,'B2B - Flux 2 - UBL'!$A210:$P902,10,FALSE))</f>
        <v/>
      </c>
      <c r="J210" s="173" t="str">
        <f>IF(VLOOKUP($A210,'B2B - Flux 2 - UBL'!$A210:$P901,11,FALSE)=0,"",VLOOKUP($A210,'B2B - Flux 2 - UBL'!$A210:$P901,11,FALSE))</f>
        <v/>
      </c>
      <c r="K210" s="118" t="str">
        <f>IF(VLOOKUP($A210,'B2B - Flux 2 - UBL'!$A210:$P902,12,FALSE)=0,"",VLOOKUP($A210,'B2B - Flux 2 - UBL'!$A210:$P902,12,FALSE))</f>
        <v/>
      </c>
      <c r="L210" s="132" t="str">
        <f>IF(VLOOKUP($A210,'B2B - Flux 2 - UBL'!$A210:$P902,13,FALSE)=0,"",VLOOKUP($A210,'B2B - Flux 2 - UBL'!$A210:$P902,13,FALSE))</f>
        <v>Groupe de termes métiers fournissant des informations sur les biens et services facturés.</v>
      </c>
      <c r="M210" s="154" t="str">
        <f>IF(VLOOKUP($A210,'B2B - Flux 2 - UBL'!$A210:$P902,14,FALSE)=0,"",VLOOKUP($A210,'B2B - Flux 2 - UBL'!$A210:$P902,14,FALSE))</f>
        <v/>
      </c>
      <c r="N210" s="156" t="str">
        <f>IF(VLOOKUP($A210,'B2B - Flux 2 - UBL'!$A210:$R902,15,FALSE)=0,"",VLOOKUP($A210,'B2B - Flux 2 - UBL'!$A210:$R902,15,FALSE))</f>
        <v/>
      </c>
      <c r="O210" s="156" t="str">
        <f>IF(VLOOKUP($A210,'B2B - Flux 2 - UBL'!$A210:$R902,16,FALSE)=0,"",VLOOKUP($A210,'B2B - Flux 2 - UBL'!$A210:$R902,16,FALSE))</f>
        <v/>
      </c>
      <c r="P210" s="156" t="str">
        <f>IF(VLOOKUP($A210,'B2B - Flux 2 - UBL'!$A210:$R902,17,FALSE)=0,"",VLOOKUP($A210,'B2B - Flux 2 - UBL'!$A210:$R902,17,FALSE))</f>
        <v/>
      </c>
      <c r="Q210" s="118" t="str">
        <f>IF(VLOOKUP($A210,'B2B - Flux 2 - UBL'!$A210:$R902,18,FALSE)=0,"",VLOOKUP($A210,'B2B - Flux 2 - UBL'!$A210:$R902,18,FALSE))</f>
        <v/>
      </c>
    </row>
    <row r="211" spans="1:17" ht="28.5" x14ac:dyDescent="0.25">
      <c r="A211" s="43" t="s">
        <v>255</v>
      </c>
      <c r="B211" s="22" t="s">
        <v>19</v>
      </c>
      <c r="C211" s="31"/>
      <c r="D211" s="49"/>
      <c r="E211" s="51" t="s">
        <v>256</v>
      </c>
      <c r="F211" s="50"/>
      <c r="G211" s="101" t="s">
        <v>803</v>
      </c>
      <c r="H211" s="29" t="str">
        <f>IF(VLOOKUP($A211,'B2B - Flux 2 - UBL'!$A211:$P903,9,FALSE)=0,"",VLOOKUP($A211,'B2B - Flux 2 - UBL'!$A211:$P903,9,FALSE))</f>
        <v>TEXTE</v>
      </c>
      <c r="I211" s="28">
        <f>IF(VLOOKUP($A211,'B2B - Flux 2 - UBL'!$A211:$P903,10,FALSE)=0,"",VLOOKUP($A211,'B2B - Flux 2 - UBL'!$A211:$P903,10,FALSE))</f>
        <v>40</v>
      </c>
      <c r="J211" s="28" t="str">
        <f>IF(VLOOKUP($A211,'B2B - Flux 2 - UBL'!$A211:$P902,11,FALSE)=0,"",VLOOKUP($A211,'B2B - Flux 2 - UBL'!$A211:$P902,11,FALSE))</f>
        <v/>
      </c>
      <c r="K211" s="174" t="str">
        <f>IF(VLOOKUP($A211,'B2B - Flux 2 - UBL'!$A211:$P903,12,FALSE)=0,"",VLOOKUP($A211,'B2B - Flux 2 - UBL'!$A211:$P903,12,FALSE))</f>
        <v/>
      </c>
      <c r="L211" s="158" t="str">
        <f>IF(VLOOKUP($A211,'B2B - Flux 2 - UBL'!$A211:$P903,13,FALSE)=0,"",VLOOKUP($A211,'B2B - Flux 2 - UBL'!$A211:$P903,13,FALSE))</f>
        <v>Nom d'un article.</v>
      </c>
      <c r="M211" s="101" t="str">
        <f>IF(VLOOKUP($A211,'B2B - Flux 2 - UBL'!$A211:$P903,14,FALSE)=0,"",VLOOKUP($A211,'B2B - Flux 2 - UBL'!$A211:$P903,14,FALSE))</f>
        <v/>
      </c>
      <c r="N211" s="143" t="str">
        <f>IF(VLOOKUP($A211,'B2B - Flux 2 - UBL'!$A211:$R903,15,FALSE)=0,"",VLOOKUP($A211,'B2B - Flux 2 - UBL'!$A211:$R903,15,FALSE))</f>
        <v>P1.02</v>
      </c>
      <c r="O211" s="143" t="str">
        <f>IF(VLOOKUP($A211,'B2B - Flux 2 - UBL'!$A211:$R903,16,FALSE)=0,"",VLOOKUP($A211,'B2B - Flux 2 - UBL'!$A211:$R903,16,FALSE))</f>
        <v/>
      </c>
      <c r="P211" s="22" t="str">
        <f>IF(VLOOKUP($A211,'B2B - Flux 2 - UBL'!$A211:$R903,17,FALSE)=0,"",VLOOKUP($A211,'B2B - Flux 2 - UBL'!$A211:$R903,17,FALSE))</f>
        <v>BR-25</v>
      </c>
      <c r="Q211" s="158" t="str">
        <f>IF(VLOOKUP($A211,'B2B - Flux 2 - UBL'!$A211:$R903,18,FALSE)=0,"",VLOOKUP($A211,'B2B - Flux 2 - UBL'!$A211:$R903,18,FALSE))</f>
        <v/>
      </c>
    </row>
    <row r="212" spans="1:17" ht="28.5" x14ac:dyDescent="0.25">
      <c r="A212" s="43" t="s">
        <v>457</v>
      </c>
      <c r="B212" s="22" t="s">
        <v>36</v>
      </c>
      <c r="C212" s="31"/>
      <c r="D212" s="49"/>
      <c r="E212" s="51" t="s">
        <v>463</v>
      </c>
      <c r="F212" s="50"/>
      <c r="G212" s="101" t="s">
        <v>804</v>
      </c>
      <c r="H212" s="29" t="str">
        <f>IF(VLOOKUP($A212,'B2B - Flux 2 - UBL'!$A212:$P904,9,FALSE)=0,"",VLOOKUP($A212,'B2B - Flux 2 - UBL'!$A212:$P904,9,FALSE))</f>
        <v>TEXTE</v>
      </c>
      <c r="I212" s="47">
        <f>IF(VLOOKUP($A212,'B2B - Flux 2 - UBL'!$A212:$P904,10,FALSE)=0,"",VLOOKUP($A212,'B2B - Flux 2 - UBL'!$A212:$P904,10,FALSE))</f>
        <v>1024</v>
      </c>
      <c r="J212" s="28" t="str">
        <f>IF(VLOOKUP($A212,'B2B - Flux 2 - UBL'!$A212:$P903,11,FALSE)=0,"",VLOOKUP($A212,'B2B - Flux 2 - UBL'!$A212:$P903,11,FALSE))</f>
        <v/>
      </c>
      <c r="K212" s="55" t="str">
        <f>IF(VLOOKUP($A212,'B2B - Flux 2 - UBL'!$A212:$P904,12,FALSE)=0,"",VLOOKUP($A212,'B2B - Flux 2 - UBL'!$A212:$P904,12,FALSE))</f>
        <v/>
      </c>
      <c r="L212" s="27" t="str">
        <f>IF(VLOOKUP($A212,'B2B - Flux 2 - UBL'!$A212:$P904,13,FALSE)=0,"",VLOOKUP($A212,'B2B - Flux 2 - UBL'!$A212:$P904,13,FALSE))</f>
        <v>Description d'un article.</v>
      </c>
      <c r="M212" s="101" t="str">
        <f>IF(VLOOKUP($A212,'B2B - Flux 2 - UBL'!$A212:$P904,14,FALSE)=0,"",VLOOKUP($A212,'B2B - Flux 2 - UBL'!$A212:$P904,14,FALSE))</f>
        <v>La description de l'article permet de présenter l'article et ses caractéristiques avec plus de détails que le Nom de l'article.</v>
      </c>
      <c r="N212" s="143" t="str">
        <f>IF(VLOOKUP($A212,'B2B - Flux 2 - UBL'!$A212:$R904,15,FALSE)=0,"",VLOOKUP($A212,'B2B - Flux 2 - UBL'!$A212:$R904,15,FALSE))</f>
        <v>P1.08</v>
      </c>
      <c r="O212" s="143" t="str">
        <f>IF(VLOOKUP($A212,'B2B - Flux 2 - UBL'!$A212:$R904,16,FALSE)=0,"",VLOOKUP($A212,'B2B - Flux 2 - UBL'!$A212:$R904,16,FALSE))</f>
        <v/>
      </c>
      <c r="P212" s="22" t="str">
        <f>IF(VLOOKUP($A212,'B2B - Flux 2 - UBL'!$A212:$R904,17,FALSE)=0,"",VLOOKUP($A212,'B2B - Flux 2 - UBL'!$A212:$R904,17,FALSE))</f>
        <v/>
      </c>
      <c r="Q212" s="27" t="str">
        <f>IF(VLOOKUP($A212,'B2B - Flux 2 - UBL'!$A212:$R904,18,FALSE)=0,"",VLOOKUP($A212,'B2B - Flux 2 - UBL'!$A212:$R904,18,FALSE))</f>
        <v/>
      </c>
    </row>
    <row r="213" spans="1:17" ht="28.5" x14ac:dyDescent="0.25">
      <c r="A213" s="43" t="s">
        <v>458</v>
      </c>
      <c r="B213" s="22" t="s">
        <v>36</v>
      </c>
      <c r="C213" s="31"/>
      <c r="D213" s="49"/>
      <c r="E213" s="51" t="s">
        <v>464</v>
      </c>
      <c r="F213" s="50"/>
      <c r="G213" s="101" t="s">
        <v>805</v>
      </c>
      <c r="H213" s="29" t="str">
        <f>IF(VLOOKUP($A213,'B2B - Flux 2 - UBL'!$A213:$P905,9,FALSE)=0,"",VLOOKUP($A213,'B2B - Flux 2 - UBL'!$A213:$P905,9,FALSE))</f>
        <v>IDENTIFIANT</v>
      </c>
      <c r="I213" s="47" t="str">
        <f>IF(VLOOKUP($A213,'B2B - Flux 2 - UBL'!$A213:$P905,10,FALSE)=0,"",VLOOKUP($A213,'B2B - Flux 2 - UBL'!$A213:$P905,10,FALSE))</f>
        <v/>
      </c>
      <c r="J213" s="28" t="str">
        <f>IF(VLOOKUP($A213,'B2B - Flux 2 - UBL'!$A213:$P904,11,FALSE)=0,"",VLOOKUP($A213,'B2B - Flux 2 - UBL'!$A213:$P904,11,FALSE))</f>
        <v/>
      </c>
      <c r="K213" s="55" t="str">
        <f>IF(VLOOKUP($A213,'B2B - Flux 2 - UBL'!$A213:$P905,12,FALSE)=0,"",VLOOKUP($A213,'B2B - Flux 2 - UBL'!$A213:$P905,12,FALSE))</f>
        <v/>
      </c>
      <c r="L213" s="27" t="str">
        <f>IF(VLOOKUP($A213,'B2B - Flux 2 - UBL'!$A213:$P905,13,FALSE)=0,"",VLOOKUP($A213,'B2B - Flux 2 - UBL'!$A213:$P905,13,FALSE))</f>
        <v>Identifiant attribué par le Vendeur à un article.</v>
      </c>
      <c r="M213" s="101" t="str">
        <f>IF(VLOOKUP($A213,'B2B - Flux 2 - UBL'!$A213:$P905,14,FALSE)=0,"",VLOOKUP($A213,'B2B - Flux 2 - UBL'!$A213:$P905,14,FALSE))</f>
        <v/>
      </c>
      <c r="N213" s="143" t="str">
        <f>IF(VLOOKUP($A213,'B2B - Flux 2 - UBL'!$A213:$R905,15,FALSE)=0,"",VLOOKUP($A213,'B2B - Flux 2 - UBL'!$A213:$R905,15,FALSE))</f>
        <v/>
      </c>
      <c r="O213" s="143" t="str">
        <f>IF(VLOOKUP($A213,'B2B - Flux 2 - UBL'!$A213:$R905,16,FALSE)=0,"",VLOOKUP($A213,'B2B - Flux 2 - UBL'!$A213:$R905,16,FALSE))</f>
        <v/>
      </c>
      <c r="P213" s="22" t="str">
        <f>IF(VLOOKUP($A213,'B2B - Flux 2 - UBL'!$A213:$R905,17,FALSE)=0,"",VLOOKUP($A213,'B2B - Flux 2 - UBL'!$A213:$R905,17,FALSE))</f>
        <v/>
      </c>
      <c r="Q213" s="27" t="str">
        <f>IF(VLOOKUP($A213,'B2B - Flux 2 - UBL'!$A213:$R905,18,FALSE)=0,"",VLOOKUP($A213,'B2B - Flux 2 - UBL'!$A213:$R905,18,FALSE))</f>
        <v/>
      </c>
    </row>
    <row r="214" spans="1:17" ht="28.5" x14ac:dyDescent="0.25">
      <c r="A214" s="43" t="s">
        <v>459</v>
      </c>
      <c r="B214" s="22" t="s">
        <v>36</v>
      </c>
      <c r="C214" s="31"/>
      <c r="D214" s="49"/>
      <c r="E214" s="51" t="s">
        <v>465</v>
      </c>
      <c r="F214" s="50"/>
      <c r="G214" s="101" t="s">
        <v>806</v>
      </c>
      <c r="H214" s="29" t="str">
        <f>IF(VLOOKUP($A214,'B2B - Flux 2 - UBL'!$A214:$P906,9,FALSE)=0,"",VLOOKUP($A214,'B2B - Flux 2 - UBL'!$A214:$P906,9,FALSE))</f>
        <v>IDENTIFIANT</v>
      </c>
      <c r="I214" s="47" t="str">
        <f>IF(VLOOKUP($A214,'B2B - Flux 2 - UBL'!$A214:$P906,10,FALSE)=0,"",VLOOKUP($A214,'B2B - Flux 2 - UBL'!$A214:$P906,10,FALSE))</f>
        <v/>
      </c>
      <c r="J214" s="28" t="str">
        <f>IF(VLOOKUP($A214,'B2B - Flux 2 - UBL'!$A214:$P905,11,FALSE)=0,"",VLOOKUP($A214,'B2B - Flux 2 - UBL'!$A214:$P905,11,FALSE))</f>
        <v/>
      </c>
      <c r="K214" s="55" t="str">
        <f>IF(VLOOKUP($A214,'B2B - Flux 2 - UBL'!$A214:$P906,12,FALSE)=0,"",VLOOKUP($A214,'B2B - Flux 2 - UBL'!$A214:$P906,12,FALSE))</f>
        <v/>
      </c>
      <c r="L214" s="27" t="str">
        <f>IF(VLOOKUP($A214,'B2B - Flux 2 - UBL'!$A214:$P906,13,FALSE)=0,"",VLOOKUP($A214,'B2B - Flux 2 - UBL'!$A214:$P906,13,FALSE))</f>
        <v>Identifiant attribué par l'Acheteur à un article.</v>
      </c>
      <c r="M214" s="101" t="str">
        <f>IF(VLOOKUP($A214,'B2B - Flux 2 - UBL'!$A214:$P906,14,FALSE)=0,"",VLOOKUP($A214,'B2B - Flux 2 - UBL'!$A214:$P906,14,FALSE))</f>
        <v/>
      </c>
      <c r="N214" s="143" t="str">
        <f>IF(VLOOKUP($A214,'B2B - Flux 2 - UBL'!$A214:$R906,15,FALSE)=0,"",VLOOKUP($A214,'B2B - Flux 2 - UBL'!$A214:$R906,15,FALSE))</f>
        <v/>
      </c>
      <c r="O214" s="143" t="str">
        <f>IF(VLOOKUP($A214,'B2B - Flux 2 - UBL'!$A214:$R906,16,FALSE)=0,"",VLOOKUP($A214,'B2B - Flux 2 - UBL'!$A214:$R906,16,FALSE))</f>
        <v/>
      </c>
      <c r="P214" s="22" t="str">
        <f>IF(VLOOKUP($A214,'B2B - Flux 2 - UBL'!$A214:$R906,17,FALSE)=0,"",VLOOKUP($A214,'B2B - Flux 2 - UBL'!$A214:$R906,17,FALSE))</f>
        <v/>
      </c>
      <c r="Q214" s="27" t="str">
        <f>IF(VLOOKUP($A214,'B2B - Flux 2 - UBL'!$A214:$R906,18,FALSE)=0,"",VLOOKUP($A214,'B2B - Flux 2 - UBL'!$A214:$R906,18,FALSE))</f>
        <v/>
      </c>
    </row>
    <row r="215" spans="1:17" ht="28.5" x14ac:dyDescent="0.25">
      <c r="A215" s="43" t="s">
        <v>460</v>
      </c>
      <c r="B215" s="22" t="s">
        <v>36</v>
      </c>
      <c r="C215" s="31"/>
      <c r="D215" s="49"/>
      <c r="E215" s="51" t="s">
        <v>466</v>
      </c>
      <c r="F215" s="50"/>
      <c r="G215" s="101" t="s">
        <v>807</v>
      </c>
      <c r="H215" s="29" t="str">
        <f>IF(VLOOKUP($A215,'B2B - Flux 2 - UBL'!$A215:$P907,9,FALSE)=0,"",VLOOKUP($A215,'B2B - Flux 2 - UBL'!$A215:$P907,9,FALSE))</f>
        <v>IDENTIFIANT</v>
      </c>
      <c r="I215" s="47">
        <f>IF(VLOOKUP($A215,'B2B - Flux 2 - UBL'!$A215:$P907,10,FALSE)=0,"",VLOOKUP($A215,'B2B - Flux 2 - UBL'!$A215:$P907,10,FALSE))</f>
        <v>40</v>
      </c>
      <c r="J215" s="28" t="str">
        <f>IF(VLOOKUP($A215,'B2B - Flux 2 - UBL'!$A215:$P906,11,FALSE)=0,"",VLOOKUP($A215,'B2B - Flux 2 - UBL'!$A215:$P906,11,FALSE))</f>
        <v/>
      </c>
      <c r="K215" s="55" t="str">
        <f>IF(VLOOKUP($A215,'B2B - Flux 2 - UBL'!$A215:$P907,12,FALSE)=0,"",VLOOKUP($A215,'B2B - Flux 2 - UBL'!$A215:$P907,12,FALSE))</f>
        <v/>
      </c>
      <c r="L215" s="27" t="str">
        <f>IF(VLOOKUP($A215,'B2B - Flux 2 - UBL'!$A215:$P907,13,FALSE)=0,"",VLOOKUP($A215,'B2B - Flux 2 - UBL'!$A215:$P907,13,FALSE))</f>
        <v>Identifiant d'article basé sur un schéma enregistré.</v>
      </c>
      <c r="M215" s="101" t="str">
        <f>IF(VLOOKUP($A215,'B2B - Flux 2 - UBL'!$A215:$P907,14,FALSE)=0,"",VLOOKUP($A215,'B2B - Flux 2 - UBL'!$A215:$P907,14,FALSE))</f>
        <v/>
      </c>
      <c r="N215" s="143" t="str">
        <f>IF(VLOOKUP($A215,'B2B - Flux 2 - UBL'!$A215:$R907,15,FALSE)=0,"",VLOOKUP($A215,'B2B - Flux 2 - UBL'!$A215:$R907,15,FALSE))</f>
        <v>P1.01</v>
      </c>
      <c r="O215" s="143" t="str">
        <f>IF(VLOOKUP($A215,'B2B - Flux 2 - UBL'!$A215:$R907,16,FALSE)=0,"",VLOOKUP($A215,'B2B - Flux 2 - UBL'!$A215:$R907,16,FALSE))</f>
        <v/>
      </c>
      <c r="P215" s="22" t="str">
        <f>IF(VLOOKUP($A215,'B2B - Flux 2 - UBL'!$A215:$R907,17,FALSE)=0,"",VLOOKUP($A215,'B2B - Flux 2 - UBL'!$A215:$R907,17,FALSE))</f>
        <v>BR-64</v>
      </c>
      <c r="Q215" s="27" t="str">
        <f>IF(VLOOKUP($A215,'B2B - Flux 2 - UBL'!$A215:$R907,18,FALSE)=0,"",VLOOKUP($A215,'B2B - Flux 2 - UBL'!$A215:$R907,18,FALSE))</f>
        <v/>
      </c>
    </row>
    <row r="216" spans="1:17" ht="42.75" x14ac:dyDescent="0.25">
      <c r="A216" s="43" t="s">
        <v>1209</v>
      </c>
      <c r="B216" s="22" t="s">
        <v>19</v>
      </c>
      <c r="C216" s="31"/>
      <c r="D216" s="49"/>
      <c r="E216" s="51" t="s">
        <v>422</v>
      </c>
      <c r="F216" s="50"/>
      <c r="G216" s="101" t="s">
        <v>1225</v>
      </c>
      <c r="H216" s="29" t="str">
        <f>IF(VLOOKUP($A216,'B2B - Flux 2 - UBL'!$A216:$P908,9,FALSE)=0,"",VLOOKUP($A216,'B2B - Flux 2 - UBL'!$A216:$P908,9,FALSE))</f>
        <v>IDENTIFIANT</v>
      </c>
      <c r="I216" s="47" t="str">
        <f>IF(VLOOKUP($A216,'B2B - Flux 2 - UBL'!$A216:$P908,10,FALSE)=0,"",VLOOKUP($A216,'B2B - Flux 2 - UBL'!$A216:$P908,10,FALSE))</f>
        <v/>
      </c>
      <c r="J216" s="28" t="str">
        <f>IF(VLOOKUP($A216,'B2B - Flux 2 - UBL'!$A216:$P907,11,FALSE)=0,"",VLOOKUP($A216,'B2B - Flux 2 - UBL'!$A216:$P907,11,FALSE))</f>
        <v>ISO 6523</v>
      </c>
      <c r="K216" s="55" t="str">
        <f>IF(VLOOKUP($A216,'B2B - Flux 2 - UBL'!$A216:$P908,12,FALSE)=0,"",VLOOKUP($A216,'B2B - Flux 2 - UBL'!$A216:$P908,12,FALSE))</f>
        <v/>
      </c>
      <c r="L216" s="27" t="str">
        <f>IF(VLOOKUP($A216,'B2B - Flux 2 - UBL'!$A216:$P908,13,FALSE)=0,"",VLOOKUP($A216,'B2B - Flux 2 - UBL'!$A216:$P908,13,FALSE))</f>
        <v>Identifiant du schéma de l'identifiant standard de l'article</v>
      </c>
      <c r="M216" s="101" t="str">
        <f>IF(VLOOKUP($A216,'B2B - Flux 2 - UBL'!$A216:$P908,14,FALSE)=0,"",VLOOKUP($A216,'B2B - Flux 2 - UBL'!$A216:$P908,14,FALSE))</f>
        <v>S'il est utilisé, l'identifiant du schéma doit être choisi parmi les entrées  de liste publiée par l'agence de maintenance ISO 6523.</v>
      </c>
      <c r="N216" s="143" t="str">
        <f>IF(VLOOKUP($A216,'B2B - Flux 2 - UBL'!$A216:$R908,15,FALSE)=0,"",VLOOKUP($A216,'B2B - Flux 2 - UBL'!$A216:$R908,15,FALSE))</f>
        <v/>
      </c>
      <c r="O216" s="143" t="str">
        <f>IF(VLOOKUP($A216,'B2B - Flux 2 - UBL'!$A216:$R908,16,FALSE)=0,"",VLOOKUP($A216,'B2B - Flux 2 - UBL'!$A216:$R908,16,FALSE))</f>
        <v/>
      </c>
      <c r="P216" s="22" t="str">
        <f>IF(VLOOKUP($A216,'B2B - Flux 2 - UBL'!$A216:$R908,17,FALSE)=0,"",VLOOKUP($A216,'B2B - Flux 2 - UBL'!$A216:$R908,17,FALSE))</f>
        <v/>
      </c>
      <c r="Q216" s="27" t="str">
        <f>IF(VLOOKUP($A216,'B2B - Flux 2 - UBL'!$A216:$R908,18,FALSE)=0,"",VLOOKUP($A216,'B2B - Flux 2 - UBL'!$A216:$R908,18,FALSE))</f>
        <v/>
      </c>
    </row>
    <row r="217" spans="1:17" ht="57" x14ac:dyDescent="0.25">
      <c r="A217" s="43" t="s">
        <v>461</v>
      </c>
      <c r="B217" s="22" t="s">
        <v>42</v>
      </c>
      <c r="C217" s="31"/>
      <c r="D217" s="49"/>
      <c r="E217" s="51" t="s">
        <v>467</v>
      </c>
      <c r="F217" s="50"/>
      <c r="G217" s="101" t="s">
        <v>808</v>
      </c>
      <c r="H217" s="29" t="str">
        <f>IF(VLOOKUP($A217,'B2B - Flux 2 - UBL'!$A217:$P909,9,FALSE)=0,"",VLOOKUP($A217,'B2B - Flux 2 - UBL'!$A217:$P909,9,FALSE))</f>
        <v>IDENTIFIANT</v>
      </c>
      <c r="I217" s="28" t="str">
        <f>IF(VLOOKUP($A217,'B2B - Flux 2 - UBL'!$A217:$P909,10,FALSE)=0,"",VLOOKUP($A217,'B2B - Flux 2 - UBL'!$A217:$P909,10,FALSE))</f>
        <v/>
      </c>
      <c r="J217" s="28" t="str">
        <f>IF(VLOOKUP($A217,'B2B - Flux 2 - UBL'!$A217:$P908,11,FALSE)=0,"",VLOOKUP($A217,'B2B - Flux 2 - UBL'!$A217:$P908,11,FALSE))</f>
        <v/>
      </c>
      <c r="K217" s="55" t="str">
        <f>IF(VLOOKUP($A217,'B2B - Flux 2 - UBL'!$A217:$P909,12,FALSE)=0,"",VLOOKUP($A217,'B2B - Flux 2 - UBL'!$A217:$P909,12,FALSE))</f>
        <v/>
      </c>
      <c r="L217" s="27" t="str">
        <f>IF(VLOOKUP($A217,'B2B - Flux 2 - UBL'!$A217:$P909,13,FALSE)=0,"",VLOOKUP($A217,'B2B - Flux 2 - UBL'!$A217:$P909,13,FALSE))</f>
        <v>Code permettant de classer un article en fonction de son type ou de sa nature.</v>
      </c>
      <c r="M217" s="101" t="str">
        <f>IF(VLOOKUP($A217,'B2B - Flux 2 - UBL'!$A217:$P909,14,FALSE)=0,"",VLOOKUP($A217,'B2B - Flux 2 - UBL'!$A217:$P909,14,FALSE))</f>
        <v>Les codes de classement sont utilisés pour permettre le regroupement d'articles similaires à des fins diverses, par exemple marchés publics (CPV), e-commerce (UNSPSC), etc.</v>
      </c>
      <c r="N217" s="143" t="str">
        <f>IF(VLOOKUP($A217,'B2B - Flux 2 - UBL'!$A217:$R909,15,FALSE)=0,"",VLOOKUP($A217,'B2B - Flux 2 - UBL'!$A217:$R909,15,FALSE))</f>
        <v/>
      </c>
      <c r="O217" s="143" t="str">
        <f>IF(VLOOKUP($A217,'B2B - Flux 2 - UBL'!$A217:$R909,16,FALSE)=0,"",VLOOKUP($A217,'B2B - Flux 2 - UBL'!$A217:$R909,16,FALSE))</f>
        <v/>
      </c>
      <c r="P217" s="22" t="str">
        <f>IF(VLOOKUP($A217,'B2B - Flux 2 - UBL'!$A217:$R909,17,FALSE)=0,"",VLOOKUP($A217,'B2B - Flux 2 - UBL'!$A217:$R909,17,FALSE))</f>
        <v>BR-65</v>
      </c>
      <c r="Q217" s="27" t="str">
        <f>IF(VLOOKUP($A217,'B2B - Flux 2 - UBL'!$A217:$R909,18,FALSE)=0,"",VLOOKUP($A217,'B2B - Flux 2 - UBL'!$A217:$R909,18,FALSE))</f>
        <v/>
      </c>
    </row>
    <row r="218" spans="1:17" ht="42.75" x14ac:dyDescent="0.25">
      <c r="A218" s="43" t="s">
        <v>1210</v>
      </c>
      <c r="B218" s="22" t="s">
        <v>19</v>
      </c>
      <c r="C218" s="31"/>
      <c r="D218" s="49"/>
      <c r="E218" s="51" t="s">
        <v>422</v>
      </c>
      <c r="F218" s="50"/>
      <c r="G218" s="101" t="s">
        <v>1226</v>
      </c>
      <c r="H218" s="29" t="str">
        <f>IF(VLOOKUP($A218,'B2B - Flux 2 - UBL'!$A218:$P910,9,FALSE)=0,"",VLOOKUP($A218,'B2B - Flux 2 - UBL'!$A218:$P910,9,FALSE))</f>
        <v>IDENTIFIANT</v>
      </c>
      <c r="I218" s="28" t="str">
        <f>IF(VLOOKUP($A218,'B2B - Flux 2 - UBL'!$A218:$P910,10,FALSE)=0,"",VLOOKUP($A218,'B2B - Flux 2 - UBL'!$A218:$P910,10,FALSE))</f>
        <v/>
      </c>
      <c r="J218" s="28" t="str">
        <f>IF(VLOOKUP($A218,'B2B - Flux 2 - UBL'!$A218:$P909,11,FALSE)=0,"",VLOOKUP($A218,'B2B - Flux 2 - UBL'!$A218:$P909,11,FALSE))</f>
        <v>UNTDID 7143</v>
      </c>
      <c r="K218" s="55" t="str">
        <f>IF(VLOOKUP($A218,'B2B - Flux 2 - UBL'!$A218:$P910,12,FALSE)=0,"",VLOOKUP($A218,'B2B - Flux 2 - UBL'!$A218:$P910,12,FALSE))</f>
        <v/>
      </c>
      <c r="L218" s="27" t="str">
        <f>IF(VLOOKUP($A218,'B2B - Flux 2 - UBL'!$A218:$P910,13,FALSE)=0,"",VLOOKUP($A218,'B2B - Flux 2 - UBL'!$A218:$P910,13,FALSE))</f>
        <v>Identifiant du schéma de l'identifiant de classification de l'article</v>
      </c>
      <c r="M218" s="101" t="str">
        <f>IF(VLOOKUP($A218,'B2B - Flux 2 - UBL'!$A218:$P910,14,FALSE)=0,"",VLOOKUP($A218,'B2B - Flux 2 - UBL'!$A218:$P910,14,FALSE))</f>
        <v>Le schéma d'identification doit être choisi parmi les entrées disponibles dans l'UNTDID 7143 [6].</v>
      </c>
      <c r="N218" s="143" t="str">
        <f>IF(VLOOKUP($A218,'B2B - Flux 2 - UBL'!$A218:$R910,15,FALSE)=0,"",VLOOKUP($A218,'B2B - Flux 2 - UBL'!$A218:$R910,15,FALSE))</f>
        <v/>
      </c>
      <c r="O218" s="143" t="str">
        <f>IF(VLOOKUP($A218,'B2B - Flux 2 - UBL'!$A218:$R910,16,FALSE)=0,"",VLOOKUP($A218,'B2B - Flux 2 - UBL'!$A218:$R910,16,FALSE))</f>
        <v/>
      </c>
      <c r="P218" s="22" t="str">
        <f>IF(VLOOKUP($A218,'B2B - Flux 2 - UBL'!$A218:$R910,17,FALSE)=0,"",VLOOKUP($A218,'B2B - Flux 2 - UBL'!$A218:$R910,17,FALSE))</f>
        <v/>
      </c>
      <c r="Q218" s="27" t="str">
        <f>IF(VLOOKUP($A218,'B2B - Flux 2 - UBL'!$A218:$R910,18,FALSE)=0,"",VLOOKUP($A218,'B2B - Flux 2 - UBL'!$A218:$R910,18,FALSE))</f>
        <v/>
      </c>
    </row>
    <row r="219" spans="1:17" ht="42.75" x14ac:dyDescent="0.25">
      <c r="A219" s="43" t="s">
        <v>1211</v>
      </c>
      <c r="B219" s="22" t="s">
        <v>36</v>
      </c>
      <c r="C219" s="31"/>
      <c r="D219" s="49"/>
      <c r="E219" s="51" t="s">
        <v>468</v>
      </c>
      <c r="F219" s="50"/>
      <c r="G219" s="101" t="s">
        <v>1227</v>
      </c>
      <c r="H219" s="29" t="str">
        <f>IF(VLOOKUP($A219,'B2B - Flux 2 - UBL'!$A219:$P911,9,FALSE)=0,"",VLOOKUP($A219,'B2B - Flux 2 - UBL'!$A219:$P911,9,FALSE))</f>
        <v>IDENTIFIANT</v>
      </c>
      <c r="I219" s="28" t="str">
        <f>IF(VLOOKUP($A219,'B2B - Flux 2 - UBL'!$A219:$P911,10,FALSE)=0,"",VLOOKUP($A219,'B2B - Flux 2 - UBL'!$A219:$P911,10,FALSE))</f>
        <v/>
      </c>
      <c r="J219" s="28" t="str">
        <f>IF(VLOOKUP($A219,'B2B - Flux 2 - UBL'!$A219:$P910,11,FALSE)=0,"",VLOOKUP($A219,'B2B - Flux 2 - UBL'!$A219:$P910,11,FALSE))</f>
        <v/>
      </c>
      <c r="K219" s="55" t="str">
        <f>IF(VLOOKUP($A219,'B2B - Flux 2 - UBL'!$A219:$P911,12,FALSE)=0,"",VLOOKUP($A219,'B2B - Flux 2 - UBL'!$A219:$P911,12,FALSE))</f>
        <v/>
      </c>
      <c r="L219" s="27" t="str">
        <f>IF(VLOOKUP($A219,'B2B - Flux 2 - UBL'!$A219:$P911,13,FALSE)=0,"",VLOOKUP($A219,'B2B - Flux 2 - UBL'!$A219:$P911,13,FALSE))</f>
        <v>Version du schéma d'identification.</v>
      </c>
      <c r="M219" s="101" t="str">
        <f>IF(VLOOKUP($A219,'B2B - Flux 2 - UBL'!$A219:$P911,14,FALSE)=0,"",VLOOKUP($A219,'B2B - Flux 2 - UBL'!$A219:$P911,14,FALSE))</f>
        <v/>
      </c>
      <c r="N219" s="143" t="str">
        <f>IF(VLOOKUP($A219,'B2B - Flux 2 - UBL'!$A219:$R911,15,FALSE)=0,"",VLOOKUP($A219,'B2B - Flux 2 - UBL'!$A219:$R911,15,FALSE))</f>
        <v/>
      </c>
      <c r="O219" s="143" t="str">
        <f>IF(VLOOKUP($A219,'B2B - Flux 2 - UBL'!$A219:$R911,16,FALSE)=0,"",VLOOKUP($A219,'B2B - Flux 2 - UBL'!$A219:$R911,16,FALSE))</f>
        <v/>
      </c>
      <c r="P219" s="22" t="str">
        <f>IF(VLOOKUP($A219,'B2B - Flux 2 - UBL'!$A219:$R911,17,FALSE)=0,"",VLOOKUP($A219,'B2B - Flux 2 - UBL'!$A219:$R911,17,FALSE))</f>
        <v/>
      </c>
      <c r="Q219" s="27" t="str">
        <f>IF(VLOOKUP($A219,'B2B - Flux 2 - UBL'!$A219:$R911,18,FALSE)=0,"",VLOOKUP($A219,'B2B - Flux 2 - UBL'!$A219:$R911,18,FALSE))</f>
        <v/>
      </c>
    </row>
    <row r="220" spans="1:17" ht="71.25" x14ac:dyDescent="0.25">
      <c r="A220" s="43" t="s">
        <v>462</v>
      </c>
      <c r="B220" s="22" t="s">
        <v>36</v>
      </c>
      <c r="C220" s="31"/>
      <c r="D220" s="49"/>
      <c r="E220" s="51" t="s">
        <v>469</v>
      </c>
      <c r="F220" s="50"/>
      <c r="G220" s="101" t="s">
        <v>809</v>
      </c>
      <c r="H220" s="47" t="str">
        <f>IF(VLOOKUP($A220,'B2B - Flux 2 - UBL'!$A220:$P912,9,FALSE)=0,"",VLOOKUP($A220,'B2B - Flux 2 - UBL'!$A220:$P912,9,FALSE))</f>
        <v>CODE</v>
      </c>
      <c r="I220" s="28">
        <f>IF(VLOOKUP($A220,'B2B - Flux 2 - UBL'!$A220:$P912,10,FALSE)=0,"",VLOOKUP($A220,'B2B - Flux 2 - UBL'!$A220:$P912,10,FALSE))</f>
        <v>3</v>
      </c>
      <c r="J220" s="28" t="str">
        <f>IF(VLOOKUP($A220,'B2B - Flux 2 - UBL'!$A220:$P911,11,FALSE)=0,"",VLOOKUP($A220,'B2B - Flux 2 - UBL'!$A220:$P911,11,FALSE))</f>
        <v>ISO 3166</v>
      </c>
      <c r="K220" s="55" t="str">
        <f>IF(VLOOKUP($A220,'B2B - Flux 2 - UBL'!$A220:$P912,12,FALSE)=0,"",VLOOKUP($A220,'B2B - Flux 2 - UBL'!$A220:$P912,12,FALSE))</f>
        <v/>
      </c>
      <c r="L220" s="27" t="str">
        <f>IF(VLOOKUP($A220,'B2B - Flux 2 - UBL'!$A220:$P912,13,FALSE)=0,"",VLOOKUP($A220,'B2B - Flux 2 - UBL'!$A220:$P912,13,FALSE))</f>
        <v>Code identifiant le pays d'où provient l'article.</v>
      </c>
      <c r="M220" s="101" t="str">
        <f>IF(VLOOKUP($A220,'B2B - Flux 2 - UBL'!$A220:$P912,14,FALSE)=0,"",VLOOKUP($A220,'B2B - Flux 2 - UBL'!$A220:$P912,14,FALSE))</f>
        <v>Les listes de pays valides sont enregistrées auprès de l'Agence de maintenance de la norme ISO 3166-1 « Codes pour la représentation des noms de pays et de leurs subdivisions ». Il est recommandé d'utiliser la représentation alpha-2.</v>
      </c>
      <c r="N220" s="143" t="str">
        <f>IF(VLOOKUP($A220,'B2B - Flux 2 - UBL'!$A220:$R912,15,FALSE)=0,"",VLOOKUP($A220,'B2B - Flux 2 - UBL'!$A220:$R912,15,FALSE))</f>
        <v>G2.01
G2.03</v>
      </c>
      <c r="O220" s="143" t="str">
        <f>IF(VLOOKUP($A220,'B2B - Flux 2 - UBL'!$A220:$R912,16,FALSE)=0,"",VLOOKUP($A220,'B2B - Flux 2 - UBL'!$A220:$R912,16,FALSE))</f>
        <v/>
      </c>
      <c r="P220" s="22" t="str">
        <f>IF(VLOOKUP($A220,'B2B - Flux 2 - UBL'!$A220:$R912,17,FALSE)=0,"",VLOOKUP($A220,'B2B - Flux 2 - UBL'!$A220:$R912,17,FALSE))</f>
        <v/>
      </c>
      <c r="Q220" s="27" t="str">
        <f>IF(VLOOKUP($A220,'B2B - Flux 2 - UBL'!$A220:$R912,18,FALSE)=0,"",VLOOKUP($A220,'B2B - Flux 2 - UBL'!$A220:$R912,18,FALSE))</f>
        <v/>
      </c>
    </row>
    <row r="221" spans="1:17" ht="28.5" x14ac:dyDescent="0.25">
      <c r="A221" s="43" t="s">
        <v>472</v>
      </c>
      <c r="B221" s="22" t="s">
        <v>42</v>
      </c>
      <c r="C221" s="31"/>
      <c r="D221" s="49"/>
      <c r="E221" s="89" t="s">
        <v>473</v>
      </c>
      <c r="F221" s="50"/>
      <c r="G221" s="101" t="s">
        <v>642</v>
      </c>
      <c r="H221" s="118" t="str">
        <f>IF(VLOOKUP($A221,'B2B - Flux 2 - UBL'!$A221:$P913,9,FALSE)=0,"",VLOOKUP($A221,'B2B - Flux 2 - UBL'!$A221:$P913,9,FALSE))</f>
        <v/>
      </c>
      <c r="I221" s="118" t="str">
        <f>IF(VLOOKUP($A221,'B2B - Flux 2 - UBL'!$A221:$P913,10,FALSE)=0,"",VLOOKUP($A221,'B2B - Flux 2 - UBL'!$A221:$P913,10,FALSE))</f>
        <v/>
      </c>
      <c r="J221" s="173" t="str">
        <f>IF(VLOOKUP($A221,'B2B - Flux 2 - UBL'!$A221:$P912,11,FALSE)=0,"",VLOOKUP($A221,'B2B - Flux 2 - UBL'!$A221:$P912,11,FALSE))</f>
        <v/>
      </c>
      <c r="K221" s="118" t="str">
        <f>IF(VLOOKUP($A221,'B2B - Flux 2 - UBL'!$A221:$P913,12,FALSE)=0,"",VLOOKUP($A221,'B2B - Flux 2 - UBL'!$A221:$P913,12,FALSE))</f>
        <v/>
      </c>
      <c r="L221" s="132" t="str">
        <f>IF(VLOOKUP($A221,'B2B - Flux 2 - UBL'!$A221:$P913,13,FALSE)=0,"",VLOOKUP($A221,'B2B - Flux 2 - UBL'!$A221:$P913,13,FALSE))</f>
        <v>Groupe de termes métiers fournissant des informations sur les propriétés des biens et services facturés.</v>
      </c>
      <c r="M221" s="154" t="str">
        <f>IF(VLOOKUP($A221,'B2B - Flux 2 - UBL'!$A221:$P913,14,FALSE)=0,"",VLOOKUP($A221,'B2B - Flux 2 - UBL'!$A221:$P913,14,FALSE))</f>
        <v/>
      </c>
      <c r="N221" s="156" t="str">
        <f>IF(VLOOKUP($A221,'B2B - Flux 2 - UBL'!$A221:$R913,15,FALSE)=0,"",VLOOKUP($A221,'B2B - Flux 2 - UBL'!$A221:$R913,15,FALSE))</f>
        <v/>
      </c>
      <c r="O221" s="156" t="str">
        <f>IF(VLOOKUP($A221,'B2B - Flux 2 - UBL'!$A221:$R913,16,FALSE)=0,"",VLOOKUP($A221,'B2B - Flux 2 - UBL'!$A221:$R913,16,FALSE))</f>
        <v/>
      </c>
      <c r="P221" s="156" t="str">
        <f>IF(VLOOKUP($A221,'B2B - Flux 2 - UBL'!$A221:$R913,17,FALSE)=0,"",VLOOKUP($A221,'B2B - Flux 2 - UBL'!$A221:$R913,17,FALSE))</f>
        <v/>
      </c>
      <c r="Q221" s="118" t="str">
        <f>IF(VLOOKUP($A221,'B2B - Flux 2 - UBL'!$A221:$R913,18,FALSE)=0,"",VLOOKUP($A221,'B2B - Flux 2 - UBL'!$A221:$R913,18,FALSE))</f>
        <v/>
      </c>
    </row>
    <row r="222" spans="1:17" ht="42.75" x14ac:dyDescent="0.25">
      <c r="A222" s="113" t="s">
        <v>474</v>
      </c>
      <c r="B222" s="22" t="s">
        <v>19</v>
      </c>
      <c r="C222" s="31"/>
      <c r="D222" s="49"/>
      <c r="E222" s="91"/>
      <c r="F222" s="63" t="s">
        <v>475</v>
      </c>
      <c r="G222" s="101" t="s">
        <v>810</v>
      </c>
      <c r="H222" s="29" t="str">
        <f>IF(VLOOKUP($A222,'B2B - Flux 2 - UBL'!$A222:$P914,9,FALSE)=0,"",VLOOKUP($A222,'B2B - Flux 2 - UBL'!$A222:$P914,9,FALSE))</f>
        <v>TEXTE</v>
      </c>
      <c r="I222" s="47">
        <f>IF(VLOOKUP($A222,'B2B - Flux 2 - UBL'!$A222:$P914,10,FALSE)=0,"",VLOOKUP($A222,'B2B - Flux 2 - UBL'!$A222:$P914,10,FALSE))</f>
        <v>100</v>
      </c>
      <c r="J222" s="28" t="str">
        <f>IF(VLOOKUP($A222,'B2B - Flux 2 - UBL'!$A222:$P913,11,FALSE)=0,"",VLOOKUP($A222,'B2B - Flux 2 - UBL'!$A222:$P913,11,FALSE))</f>
        <v/>
      </c>
      <c r="K222" s="55" t="str">
        <f>IF(VLOOKUP($A222,'B2B - Flux 2 - UBL'!$A222:$P914,12,FALSE)=0,"",VLOOKUP($A222,'B2B - Flux 2 - UBL'!$A222:$P914,12,FALSE))</f>
        <v/>
      </c>
      <c r="L222" s="27" t="str">
        <f>IF(VLOOKUP($A222,'B2B - Flux 2 - UBL'!$A222:$P914,13,FALSE)=0,"",VLOOKUP($A222,'B2B - Flux 2 - UBL'!$A222:$P914,13,FALSE))</f>
        <v>Nom de l'attribut ou de la propriété de l'article.</v>
      </c>
      <c r="M222" s="101" t="str">
        <f>IF(VLOOKUP($A222,'B2B - Flux 2 - UBL'!$A222:$P914,14,FALSE)=0,"",VLOOKUP($A222,'B2B - Flux 2 - UBL'!$A222:$P914,14,FALSE))</f>
        <v>Exemple : Couleur.</v>
      </c>
      <c r="N222" s="143" t="str">
        <f>IF(VLOOKUP($A222,'B2B - Flux 2 - UBL'!$A222:$R914,15,FALSE)=0,"",VLOOKUP($A222,'B2B - Flux 2 - UBL'!$A222:$R914,15,FALSE))</f>
        <v/>
      </c>
      <c r="O222" s="143" t="str">
        <f>IF(VLOOKUP($A222,'B2B - Flux 2 - UBL'!$A222:$R914,16,FALSE)=0,"",VLOOKUP($A222,'B2B - Flux 2 - UBL'!$A222:$R914,16,FALSE))</f>
        <v/>
      </c>
      <c r="P222" s="22" t="str">
        <f>IF(VLOOKUP($A222,'B2B - Flux 2 - UBL'!$A222:$R914,17,FALSE)=0,"",VLOOKUP($A222,'B2B - Flux 2 - UBL'!$A222:$R914,17,FALSE))</f>
        <v>BR-54</v>
      </c>
      <c r="Q222" s="27" t="str">
        <f>IF(VLOOKUP($A222,'B2B - Flux 2 - UBL'!$A222:$R914,18,FALSE)=0,"",VLOOKUP($A222,'B2B - Flux 2 - UBL'!$A222:$R914,18,FALSE))</f>
        <v/>
      </c>
    </row>
    <row r="223" spans="1:17" ht="42.75" x14ac:dyDescent="0.25">
      <c r="A223" s="113" t="s">
        <v>477</v>
      </c>
      <c r="B223" s="22" t="s">
        <v>19</v>
      </c>
      <c r="C223" s="39"/>
      <c r="D223" s="74"/>
      <c r="E223" s="90"/>
      <c r="F223" s="63" t="s">
        <v>476</v>
      </c>
      <c r="G223" s="101" t="s">
        <v>811</v>
      </c>
      <c r="H223" s="29" t="str">
        <f>IF(VLOOKUP($A223,'B2B - Flux 2 - UBL'!$A223:$P915,9,FALSE)=0,"",VLOOKUP($A223,'B2B - Flux 2 - UBL'!$A223:$P915,9,FALSE))</f>
        <v>TEXTE</v>
      </c>
      <c r="I223" s="28">
        <f>IF(VLOOKUP($A223,'B2B - Flux 2 - UBL'!$A223:$P915,10,FALSE)=0,"",VLOOKUP($A223,'B2B - Flux 2 - UBL'!$A223:$P915,10,FALSE))</f>
        <v>100</v>
      </c>
      <c r="J223" s="28" t="str">
        <f>IF(VLOOKUP($A223,'B2B - Flux 2 - UBL'!$A223:$P914,11,FALSE)=0,"",VLOOKUP($A223,'B2B - Flux 2 - UBL'!$A223:$P914,11,FALSE))</f>
        <v/>
      </c>
      <c r="K223" s="55" t="str">
        <f>IF(VLOOKUP($A223,'B2B - Flux 2 - UBL'!$A223:$P915,12,FALSE)=0,"",VLOOKUP($A223,'B2B - Flux 2 - UBL'!$A223:$P915,12,FALSE))</f>
        <v/>
      </c>
      <c r="L223" s="158" t="str">
        <f>IF(VLOOKUP($A223,'B2B - Flux 2 - UBL'!$A223:$P915,13,FALSE)=0,"",VLOOKUP($A223,'B2B - Flux 2 - UBL'!$A223:$P915,13,FALSE))</f>
        <v>Valeur de l'attribut ou de la propriété de l'article.</v>
      </c>
      <c r="M223" s="101" t="str">
        <f>IF(VLOOKUP($A223,'B2B - Flux 2 - UBL'!$A223:$P915,14,FALSE)=0,"",VLOOKUP($A223,'B2B - Flux 2 - UBL'!$A223:$P915,14,FALSE))</f>
        <v>Exemple : Rouge.</v>
      </c>
      <c r="N223" s="143" t="str">
        <f>IF(VLOOKUP($A223,'B2B - Flux 2 - UBL'!$A223:$R915,15,FALSE)=0,"",VLOOKUP($A223,'B2B - Flux 2 - UBL'!$A223:$R915,15,FALSE))</f>
        <v/>
      </c>
      <c r="O223" s="143" t="str">
        <f>IF(VLOOKUP($A223,'B2B - Flux 2 - UBL'!$A223:$R915,16,FALSE)=0,"",VLOOKUP($A223,'B2B - Flux 2 - UBL'!$A223:$R915,16,FALSE))</f>
        <v/>
      </c>
      <c r="P223" s="22" t="str">
        <f>IF(VLOOKUP($A223,'B2B - Flux 2 - UBL'!$A223:$R915,17,FALSE)=0,"",VLOOKUP($A223,'B2B - Flux 2 - UBL'!$A223:$R915,17,FALSE))</f>
        <v>BR-54</v>
      </c>
      <c r="Q223" s="158" t="str">
        <f>IF(VLOOKUP($A223,'B2B - Flux 2 - UBL'!$A223:$R915,18,FALSE)=0,"",VLOOKUP($A223,'B2B - Flux 2 - UBL'!$A223:$R915,18,FALSE))</f>
        <v/>
      </c>
    </row>
  </sheetData>
  <autoFilter ref="A4:Q223"/>
  <mergeCells count="1">
    <mergeCell ref="C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selection activeCell="F9" sqref="F9"/>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81.42578125" style="103" customWidth="1"/>
    <col min="8" max="8" width="30.140625" style="68" customWidth="1"/>
    <col min="9" max="9" width="10.5703125" style="68" customWidth="1"/>
    <col min="10" max="10" width="23.28515625" style="9" customWidth="1"/>
    <col min="11" max="11" width="51" style="10" customWidth="1"/>
    <col min="12" max="12" width="60.28515625" style="10" customWidth="1"/>
    <col min="13" max="13" width="60.28515625" style="153" customWidth="1"/>
    <col min="14" max="14" width="20.85546875" style="140" customWidth="1"/>
    <col min="15" max="15" width="19.140625" style="148" customWidth="1"/>
    <col min="16" max="16" width="16" style="148" customWidth="1"/>
    <col min="17" max="17" width="16" style="109" customWidth="1"/>
    <col min="18" max="18" width="45.42578125" style="10" customWidth="1"/>
    <col min="19" max="16384" width="9.140625" style="93"/>
  </cols>
  <sheetData>
    <row r="1" spans="1:18" s="92" customFormat="1" x14ac:dyDescent="0.25">
      <c r="A1" s="64"/>
      <c r="B1" s="70" t="s">
        <v>265</v>
      </c>
      <c r="C1" s="64"/>
      <c r="D1" s="13"/>
      <c r="E1" s="13"/>
      <c r="F1" s="102"/>
      <c r="G1" s="102"/>
      <c r="H1" s="65"/>
      <c r="I1" s="65"/>
      <c r="J1" s="14"/>
      <c r="K1" s="14"/>
      <c r="L1" s="14"/>
      <c r="M1" s="152"/>
      <c r="N1" s="134"/>
      <c r="O1" s="141"/>
      <c r="P1" s="141"/>
      <c r="Q1" s="108"/>
      <c r="R1" s="14"/>
    </row>
    <row r="2" spans="1:18" s="92" customFormat="1" x14ac:dyDescent="0.25">
      <c r="A2" s="15"/>
      <c r="B2" s="15"/>
      <c r="C2" s="11"/>
      <c r="D2" s="13"/>
      <c r="E2" s="13"/>
      <c r="F2" s="11"/>
      <c r="G2" s="102"/>
      <c r="H2" s="65"/>
      <c r="I2" s="12"/>
      <c r="J2" s="16"/>
      <c r="K2" s="14"/>
      <c r="L2" s="14"/>
      <c r="M2" s="152"/>
      <c r="N2" s="134"/>
      <c r="O2" s="142"/>
      <c r="P2" s="141"/>
      <c r="Q2" s="108"/>
      <c r="R2" s="14"/>
    </row>
    <row r="3" spans="1:18" s="92" customFormat="1" x14ac:dyDescent="0.25">
      <c r="A3" s="12"/>
      <c r="B3" s="12"/>
      <c r="C3" s="11"/>
      <c r="D3" s="13"/>
      <c r="E3" s="13"/>
      <c r="F3" s="13"/>
      <c r="G3" s="102"/>
      <c r="H3" s="65"/>
      <c r="I3" s="65"/>
      <c r="J3" s="16"/>
      <c r="K3" s="14"/>
      <c r="L3" s="14"/>
      <c r="M3" s="152"/>
      <c r="N3" s="134"/>
      <c r="O3" s="141"/>
      <c r="P3" s="141"/>
      <c r="Q3" s="108"/>
      <c r="R3" s="14"/>
    </row>
    <row r="4" spans="1:18" ht="42.75" x14ac:dyDescent="0.25">
      <c r="A4" s="69" t="s">
        <v>9</v>
      </c>
      <c r="B4" s="69" t="s">
        <v>8</v>
      </c>
      <c r="C4" s="209" t="s">
        <v>10</v>
      </c>
      <c r="D4" s="211"/>
      <c r="E4" s="211"/>
      <c r="F4" s="210"/>
      <c r="G4" s="69" t="s">
        <v>813</v>
      </c>
      <c r="H4" s="69" t="s">
        <v>11</v>
      </c>
      <c r="I4" s="69" t="s">
        <v>12</v>
      </c>
      <c r="J4" s="69" t="s">
        <v>13</v>
      </c>
      <c r="K4" s="69" t="s">
        <v>14</v>
      </c>
      <c r="L4" s="69" t="s">
        <v>952</v>
      </c>
      <c r="M4" s="69" t="s">
        <v>953</v>
      </c>
      <c r="N4" s="135" t="s">
        <v>944</v>
      </c>
      <c r="O4" s="135" t="s">
        <v>481</v>
      </c>
      <c r="P4" s="135" t="s">
        <v>480</v>
      </c>
      <c r="Q4" s="69" t="s">
        <v>1268</v>
      </c>
      <c r="R4" s="69" t="s">
        <v>499</v>
      </c>
    </row>
    <row r="5" spans="1:18" x14ac:dyDescent="0.25">
      <c r="A5" s="18"/>
      <c r="B5" s="18"/>
      <c r="C5" s="18" t="s">
        <v>15</v>
      </c>
      <c r="D5" s="18" t="s">
        <v>16</v>
      </c>
      <c r="E5" s="110" t="s">
        <v>17</v>
      </c>
      <c r="F5" s="18" t="s">
        <v>18</v>
      </c>
      <c r="G5" s="18" t="s">
        <v>639</v>
      </c>
      <c r="H5" s="66"/>
      <c r="I5" s="66"/>
      <c r="J5" s="19"/>
      <c r="K5" s="20"/>
      <c r="L5" s="21"/>
      <c r="M5" s="20"/>
      <c r="N5" s="136"/>
      <c r="O5" s="136"/>
      <c r="P5" s="136"/>
      <c r="Q5" s="104"/>
      <c r="R5" s="21"/>
    </row>
    <row r="6" spans="1:18" ht="57" x14ac:dyDescent="0.25">
      <c r="A6" s="23" t="s">
        <v>20</v>
      </c>
      <c r="B6" s="22" t="str">
        <f xml:space="preserve"> IF(VLOOKUP($A6,'B2B - Flux 2 - CII'!$A6:$R264,2,FALSE)=0,"",VLOOKUP($A6,'B2B - Flux 2 - CII'!$A6:$R264,2,FALSE))</f>
        <v>1.1</v>
      </c>
      <c r="C6" s="24" t="str">
        <f xml:space="preserve"> IF(VLOOKUP($A6,'B2B - Flux 2 - CII'!$A6:$R264,3,FALSE)=0,"",VLOOKUP($A6,'B2B - Flux 2 - CII'!$A6:$R264,3,FALSE))</f>
        <v>Numéro de facture</v>
      </c>
      <c r="D6" s="24"/>
      <c r="E6" s="24"/>
      <c r="F6" s="24"/>
      <c r="G6" s="101" t="str">
        <f xml:space="preserve"> IF(VLOOKUP($A6,'B2B - Flux 2 - CII'!$A6:$R264,7,FALSE)=0,"",VLOOKUP($A6,'B2B - Flux 2 - CII'!$A6:$R264,7,FALSE))</f>
        <v>/rsm:CrossIndustryInvoice/rsm:ExchangedDocument/ram:ID</v>
      </c>
      <c r="H6" s="28" t="str">
        <f xml:space="preserve"> IF(VLOOKUP($A6,'B2B - Flux 2 - CII'!$A6:$R264,8,FALSE)=0,"",VLOOKUP($A6,'B2B - Flux 2 - CII'!$A6:$R264,8,FALSE))</f>
        <v>IDENTIFIANT</v>
      </c>
      <c r="I6" s="28">
        <f xml:space="preserve"> IF(VLOOKUP($A6,'B2B - Flux 2 - CII'!$A6:$R264,9,FALSE)=0,"",VLOOKUP($A6,'B2B - Flux 2 - CII'!$A6:$R264,9,FALSE))</f>
        <v>20</v>
      </c>
      <c r="J6" s="28" t="str">
        <f xml:space="preserve"> IF(VLOOKUP($A6,'B2B - Flux 2 - CII'!$A6:$R264,10,FALSE)=0,"",VLOOKUP($A6,'B2B - Flux 2 - CII'!$A6:$R264,10,FALSE))</f>
        <v/>
      </c>
      <c r="K6" s="28" t="str">
        <f xml:space="preserve"> IF(VLOOKUP($A6,'B2B - Flux 2 - CII'!$A6:$R264,11,FALSE)=0,"",VLOOKUP($A6,'B2B - Flux 2 - CII'!$A6:$R264,11,FALSE))</f>
        <v/>
      </c>
      <c r="L6" s="53" t="str">
        <f xml:space="preserve"> IF(VLOOKUP($A6,'B2B - Flux 2 - CII'!$A6:$R264,12,FALSE)=0,"",VLOOKUP($A6,'B2B - Flux 2 - CII'!$A6:$R264,12,FALSE))</f>
        <v>Identification unique de la Facture.</v>
      </c>
      <c r="M6" s="101" t="str">
        <f xml:space="preserve"> IF(VLOOKUP($A6,'B2B - Flux 2 - CII'!$A6:$R264,13,FALSE)=0,"",VLOOKUP($A6,'B2B - Flux 2 - CII'!$A6:$R264,13,FALSE))</f>
        <v>Numéro séquentiel requis à l'Article 226(2) de la Directive 2006/112/CE [2], pour identifier la Facture de façon unique. Il peut être basé sur une ou plusieurs séries, qui peuvent comporter des caractères alphanumériques.</v>
      </c>
      <c r="N6" s="137" t="str">
        <f>IF(ISERROR(VLOOKUP($A6,'B2B - Flux 1 - UBL'!$A$6:$O$89,15,FALSE)),"",VLOOKUP($A6,'B2B - Flux 1 - UBL'!$A$6:$O$89,15,FALSE))</f>
        <v>DEMARRAGE</v>
      </c>
      <c r="O6" s="143" t="str">
        <f xml:space="preserve"> IF(VLOOKUP($A6,'B2B - Flux 2 - CII'!$A6:$R264,14,FALSE)=0,"",VLOOKUP($A6,'B2B - Flux 2 - CII'!$A6:$R264,14,FALSE))</f>
        <v>G1.05
G1.06
G1.42</v>
      </c>
      <c r="P6" s="143" t="str">
        <f xml:space="preserve"> IF(VLOOKUP($A6,'B2B - Flux 2 - CII'!$A6:$R264,15,FALSE)=0,"",VLOOKUP($A6,'B2B - Flux 2 - CII'!$A6:$R264,15,FALSE))</f>
        <v/>
      </c>
      <c r="Q6" s="143" t="str">
        <f xml:space="preserve"> IF(VLOOKUP($A6,'B2B - Flux 2 - CII'!$A6:$R264,16,FALSE)=0,"",VLOOKUP($A6,'B2B - Flux 2 - CII'!$A6:$R264,16,FALSE))</f>
        <v>BR-2</v>
      </c>
      <c r="R6" s="27" t="str">
        <f xml:space="preserve"> IF(VLOOKUP($A6,'B2B - Flux 2 - CII'!$A6:$R264,17,FALSE)=0,"",VLOOKUP($A6,'B2B - Flux 2 - CII'!$A6:$R264,17,FALSE))</f>
        <v/>
      </c>
    </row>
    <row r="7" spans="1:18" ht="42.75" x14ac:dyDescent="0.25">
      <c r="A7" s="23" t="s">
        <v>24</v>
      </c>
      <c r="B7" s="22" t="str">
        <f xml:space="preserve"> IF(VLOOKUP($A7,'B2B - Flux 2 - CII'!$A7:$R265,2,FALSE)=0,"",VLOOKUP($A7,'B2B - Flux 2 - CII'!$A7:$R265,2,FALSE))</f>
        <v>1.1</v>
      </c>
      <c r="C7" s="24" t="str">
        <f xml:space="preserve"> IF(VLOOKUP($A7,'B2B - Flux 2 - CII'!$A7:$R265,3,FALSE)=0,"",VLOOKUP($A7,'B2B - Flux 2 - CII'!$A7:$R265,3,FALSE))</f>
        <v>Date d'émission facture initiale / facture rectificative</v>
      </c>
      <c r="D7" s="24"/>
      <c r="E7" s="24"/>
      <c r="F7" s="24"/>
      <c r="G7" s="101" t="str">
        <f xml:space="preserve"> IF(VLOOKUP($A7,'B2B - Flux 2 - CII'!$A7:$R265,7,FALSE)=0,"",VLOOKUP($A7,'B2B - Flux 2 - CII'!$A7:$R265,7,FALSE))</f>
        <v>/rsm:CrossIndustryInvoice/rsm:ExchangedDocument/ram:IssueDateTime/udt:DateTimeString</v>
      </c>
      <c r="H7" s="28" t="str">
        <f xml:space="preserve"> IF(VLOOKUP($A7,'B2B - Flux 2 - CII'!$A7:$R265,8,FALSE)=0,"",VLOOKUP($A7,'B2B - Flux 2 - CII'!$A7:$R265,8,FALSE))</f>
        <v>DATE</v>
      </c>
      <c r="I7" s="28" t="str">
        <f xml:space="preserve"> IF(VLOOKUP($A7,'B2B - Flux 2 - CII'!$A7:$R265,9,FALSE)=0,"",VLOOKUP($A7,'B2B - Flux 2 - CII'!$A7:$R265,9,FALSE))</f>
        <v>ISO</v>
      </c>
      <c r="J7" s="28" t="str">
        <f ca="1" xml:space="preserve"> IF(VLOOKUP($A7,'B2B - Flux 2 - CII'!$A7:$R265,10,FALSE)=0,"",VLOOKUP($A7,'B2B - Flux 2 - CII'!$A7:$R265,10,FALSE))</f>
        <v>AAAAMMJJ</v>
      </c>
      <c r="K7" s="55" t="str">
        <f xml:space="preserve"> IF(VLOOKUP($A7,'B2B - Flux 2 - CII'!$A7:$R265,11,FALSE)=0,"",VLOOKUP($A7,'B2B - Flux 2 - CII'!$A7:$R265,11,FALSE))</f>
        <v/>
      </c>
      <c r="L7" s="27" t="str">
        <f xml:space="preserve"> IF(VLOOKUP($A7,'B2B - Flux 2 - CII'!$A7:$R265,12,FALSE)=0,"",VLOOKUP($A7,'B2B - Flux 2 - CII'!$A7:$R265,12,FALSE))</f>
        <v>Date à laquelle la Facture a été émise.</v>
      </c>
      <c r="M7" s="101" t="str">
        <f xml:space="preserve"> IF(VLOOKUP($A7,'B2B - Flux 2 - CII'!$A7:$R265,13,FALSE)=0,"",VLOOKUP($A7,'B2B - Flux 2 - CII'!$A7:$R265,13,FALSE))</f>
        <v/>
      </c>
      <c r="N7" s="137" t="str">
        <f>IF(ISERROR(VLOOKUP($A7,'B2B - Flux 1 - UBL'!$A$6:$O$89,15,FALSE)),"",VLOOKUP($A7,'B2B - Flux 1 - UBL'!$A$6:$O$89,15,FALSE))</f>
        <v>DEMARRAGE</v>
      </c>
      <c r="O7" s="143" t="str">
        <f xml:space="preserve"> IF(VLOOKUP($A7,'B2B - Flux 2 - CII'!$A7:$R265,14,FALSE)=0,"",VLOOKUP($A7,'B2B - Flux 2 - CII'!$A7:$R265,14,FALSE))</f>
        <v>G1.07
G1.09
G1.36</v>
      </c>
      <c r="P7" s="143" t="str">
        <f xml:space="preserve"> IF(VLOOKUP($A7,'B2B - Flux 2 - CII'!$A7:$R265,15,FALSE)=0,"",VLOOKUP($A7,'B2B - Flux 2 - CII'!$A7:$R265,15,FALSE))</f>
        <v/>
      </c>
      <c r="Q7" s="22" t="str">
        <f xml:space="preserve"> IF(VLOOKUP($A7,'B2B - Flux 2 - CII'!$A7:$R265,16,FALSE)=0,"",VLOOKUP($A7,'B2B - Flux 2 - CII'!$A7:$R265,16,FALSE))</f>
        <v>BR-3</v>
      </c>
      <c r="R7" s="27" t="str">
        <f xml:space="preserve"> IF(VLOOKUP($A7,'B2B - Flux 2 - CII'!$A7:$R265,17,FALSE)=0,"",VLOOKUP($A7,'B2B - Flux 2 - CII'!$A7:$R265,17,FALSE))</f>
        <v/>
      </c>
    </row>
    <row r="8" spans="1:18" ht="71.25" x14ac:dyDescent="0.25">
      <c r="A8" s="23" t="s">
        <v>29</v>
      </c>
      <c r="B8" s="22" t="str">
        <f xml:space="preserve"> IF(VLOOKUP($A8,'B2B - Flux 2 - CII'!$A8:$R266,2,FALSE)=0,"",VLOOKUP($A8,'B2B - Flux 2 - CII'!$A8:$R266,2,FALSE))</f>
        <v>1.1</v>
      </c>
      <c r="C8" s="24" t="str">
        <f xml:space="preserve"> IF(VLOOKUP($A8,'B2B - Flux 2 - CII'!$A8:$R266,3,FALSE)=0,"",VLOOKUP($A8,'B2B - Flux 2 - CII'!$A8:$R266,3,FALSE))</f>
        <v>Code de type de facture</v>
      </c>
      <c r="D8" s="24"/>
      <c r="E8" s="24"/>
      <c r="F8" s="24"/>
      <c r="G8" s="101" t="str">
        <f xml:space="preserve"> IF(VLOOKUP($A8,'B2B - Flux 2 - CII'!$A8:$R266,7,FALSE)=0,"",VLOOKUP($A8,'B2B - Flux 2 - CII'!$A8:$R266,7,FALSE))</f>
        <v>/rsm:CrossIndustryInvoice/rsm:ExchangedDocument/ram:TypeCode</v>
      </c>
      <c r="H8" s="28" t="str">
        <f xml:space="preserve"> IF(VLOOKUP($A8,'B2B - Flux 2 - CII'!$A8:$R266,8,FALSE)=0,"",VLOOKUP($A8,'B2B - Flux 2 - CII'!$A8:$R266,8,FALSE))</f>
        <v>CODE</v>
      </c>
      <c r="I8" s="28">
        <f xml:space="preserve"> IF(VLOOKUP($A8,'B2B - Flux 2 - CII'!$A8:$R266,9,FALSE)=0,"",VLOOKUP($A8,'B2B - Flux 2 - CII'!$A8:$R266,9,FALSE))</f>
        <v>3</v>
      </c>
      <c r="J8" s="28" t="str">
        <f xml:space="preserve"> IF(VLOOKUP($A8,'B2B - Flux 2 - CII'!$A8:$R266,10,FALSE)=0,"",VLOOKUP($A8,'B2B - Flux 2 - CII'!$A8:$R266,10,FALSE))</f>
        <v>UNTDID 1001</v>
      </c>
      <c r="K8" s="55" t="str">
        <f xml:space="preserve"> IF(VLOOKUP($A8,'B2B - Flux 2 - CII'!$A8:$R266,11,FALSE)=0,"",VLOOKUP($A8,'B2B - Flux 2 - CII'!$A8:$R266,11,FALSE))</f>
        <v/>
      </c>
      <c r="L8" s="27" t="str">
        <f xml:space="preserve"> IF(VLOOKUP($A8,'B2B - Flux 2 - CII'!$A8:$R266,12,FALSE)=0,"",VLOOKUP($A8,'B2B - Flux 2 - CII'!$A8:$R266,12,FALSE))</f>
        <v>Code spécifiant le type fonctionnel de la Facture.</v>
      </c>
      <c r="M8" s="101" t="str">
        <f xml:space="preserve"> IF(VLOOKUP($A8,'B2B - Flux 2 - CII'!$A8:$R266,13,FALSE)=0,"",VLOOKUP($A8,'B2B - Flux 2 - CII'!$A8:$R266,13,FALSE))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37" t="str">
        <f>IF(ISERROR(VLOOKUP($A8,'B2B - Flux 1 - UBL'!$A$6:$O$89,15,FALSE)),"",VLOOKUP($A8,'B2B - Flux 1 - UBL'!$A$6:$O$89,15,FALSE))</f>
        <v>DEMARRAGE</v>
      </c>
      <c r="O8" s="143" t="str">
        <f xml:space="preserve"> IF(VLOOKUP($A8,'B2B - Flux 2 - CII'!$A8:$R266,14,FALSE)=0,"",VLOOKUP($A8,'B2B - Flux 2 - CII'!$A8:$R266,14,FALSE))</f>
        <v>G1.01</v>
      </c>
      <c r="P8" s="143" t="str">
        <f xml:space="preserve"> IF(VLOOKUP($A8,'B2B - Flux 2 - CII'!$A8:$R266,15,FALSE)=0,"",VLOOKUP($A8,'B2B - Flux 2 - CII'!$A8:$R266,15,FALSE))</f>
        <v/>
      </c>
      <c r="Q8" s="22" t="str">
        <f xml:space="preserve"> IF(VLOOKUP($A8,'B2B - Flux 2 - CII'!$A8:$R266,16,FALSE)=0,"",VLOOKUP($A8,'B2B - Flux 2 - CII'!$A8:$R266,16,FALSE))</f>
        <v>BR-4</v>
      </c>
      <c r="R8" s="27" t="str">
        <f xml:space="preserve"> IF(VLOOKUP($A8,'B2B - Flux 2 - CII'!$A8:$R266,17,FALSE)=0,"",VLOOKUP($A8,'B2B - Flux 2 - CII'!$A8:$R266,17,FALSE))</f>
        <v/>
      </c>
    </row>
    <row r="9" spans="1:18" ht="114" x14ac:dyDescent="0.25">
      <c r="A9" s="23" t="s">
        <v>33</v>
      </c>
      <c r="B9" s="22" t="str">
        <f xml:space="preserve"> IF(VLOOKUP($A9,'B2B - Flux 2 - CII'!$A9:$R267,2,FALSE)=0,"",VLOOKUP($A9,'B2B - Flux 2 - CII'!$A9:$R267,2,FALSE))</f>
        <v>1.1</v>
      </c>
      <c r="C9" s="24" t="str">
        <f xml:space="preserve"> IF(VLOOKUP($A9,'B2B - Flux 2 - CII'!$A9:$R267,3,FALSE)=0,"",VLOOKUP($A9,'B2B - Flux 2 - CII'!$A9:$R267,3,FALSE))</f>
        <v>Code de devise de la facture</v>
      </c>
      <c r="D9" s="24"/>
      <c r="E9" s="24"/>
      <c r="F9" s="24"/>
      <c r="G9" s="101" t="str">
        <f xml:space="preserve"> IF(VLOOKUP($A9,'B2B - Flux 2 - CII'!$A9:$R267,7,FALSE)=0,"",VLOOKUP($A9,'B2B - Flux 2 - CII'!$A9:$R267,7,FALSE))</f>
        <v>/rsm:CrossIndustryInvoice/rsm:SupplyChainTradeTransaction/ram:ApplicableHeaderTradeSettlement/ram:InvoiceCurrencyCode</v>
      </c>
      <c r="H9" s="28" t="str">
        <f xml:space="preserve"> IF(VLOOKUP($A9,'B2B - Flux 2 - CII'!$A9:$R267,8,FALSE)=0,"",VLOOKUP($A9,'B2B - Flux 2 - CII'!$A9:$R267,8,FALSE))</f>
        <v>CODE</v>
      </c>
      <c r="I9" s="28">
        <f xml:space="preserve"> IF(VLOOKUP($A9,'B2B - Flux 2 - CII'!$A9:$R267,9,FALSE)=0,"",VLOOKUP($A9,'B2B - Flux 2 - CII'!$A9:$R267,9,FALSE))</f>
        <v>3</v>
      </c>
      <c r="J9" s="28" t="str">
        <f xml:space="preserve"> IF(VLOOKUP($A9,'B2B - Flux 2 - CII'!$A9:$R267,10,FALSE)=0,"",VLOOKUP($A9,'B2B - Flux 2 - CII'!$A9:$R267,10,FALSE))</f>
        <v>ISO 4217</v>
      </c>
      <c r="K9" s="29" t="str">
        <f xml:space="preserve"> IF(VLOOKUP($A9,'B2B - Flux 2 - CII'!$A9:$R267,11,FALSE)=0,"",VLOOKUP($A9,'B2B - Flux 2 - CII'!$A9:$R267,11,FALSE))</f>
        <v/>
      </c>
      <c r="L9" s="27" t="str">
        <f xml:space="preserve"> IF(VLOOKUP($A9,'B2B - Flux 2 - CII'!$A9:$R267,12,FALSE)=0,"",VLOOKUP($A9,'B2B - Flux 2 - CII'!$A9:$R267,12,FALSE))</f>
        <v>Devise dans laquelle tous les montants de la Facture sont exprimés, à l'exception du montant total de la TVA dans la devise de comptabilisation.</v>
      </c>
      <c r="M9" s="101" t="str">
        <f xml:space="preserve"> IF(VLOOKUP($A9,'B2B - Flux 2 - CII'!$A9:$R267,13,FALSE)=0,"",VLOOKUP($A9,'B2B - Flux 2 - CII'!$A9:$R267,13,FALSE))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37" t="str">
        <f>IF(ISERROR(VLOOKUP($A9,'B2B - Flux 1 - UBL'!$A$6:$O$89,15,FALSE)),"",VLOOKUP($A9,'B2B - Flux 1 - UBL'!$A$6:$O$89,15,FALSE))</f>
        <v>DEMARRAGE</v>
      </c>
      <c r="O9" s="143" t="str">
        <f xml:space="preserve"> IF(VLOOKUP($A9,'B2B - Flux 2 - CII'!$A9:$R267,14,FALSE)=0,"",VLOOKUP($A9,'B2B - Flux 2 - CII'!$A9:$R267,14,FALSE))</f>
        <v>G1.10</v>
      </c>
      <c r="P9" s="143" t="str">
        <f xml:space="preserve"> IF(VLOOKUP($A9,'B2B - Flux 2 - CII'!$A9:$R267,15,FALSE)=0,"",VLOOKUP($A9,'B2B - Flux 2 - CII'!$A9:$R267,15,FALSE))</f>
        <v/>
      </c>
      <c r="Q9" s="22" t="str">
        <f xml:space="preserve"> IF(VLOOKUP($A9,'B2B - Flux 2 - CII'!$A9:$R267,16,FALSE)=0,"",VLOOKUP($A9,'B2B - Flux 2 - CII'!$A9:$R267,16,FALSE))</f>
        <v>BR-5</v>
      </c>
      <c r="R9" s="27" t="str">
        <f xml:space="preserve"> IF(VLOOKUP($A9,'B2B - Flux 2 - CII'!$A9:$R267,17,FALSE)=0,"",VLOOKUP($A9,'B2B - Flux 2 - CII'!$A9:$R267,17,FALSE))</f>
        <v/>
      </c>
    </row>
    <row r="10" spans="1:18" ht="142.5" x14ac:dyDescent="0.25">
      <c r="A10" s="23" t="s">
        <v>270</v>
      </c>
      <c r="B10" s="22" t="str">
        <f xml:space="preserve"> IF(VLOOKUP($A10,'B2B - Flux 2 - CII'!$A10:$R268,2,FALSE)=0,"",VLOOKUP($A10,'B2B - Flux 2 - CII'!$A10:$R268,2,FALSE))</f>
        <v>0.1</v>
      </c>
      <c r="C10" s="24" t="str">
        <f xml:space="preserve"> IF(VLOOKUP($A10,'B2B - Flux 2 - CII'!$A10:$R268,3,FALSE)=0,"",VLOOKUP($A10,'B2B - Flux 2 - CII'!$A10:$R268,3,FALSE))</f>
        <v>Code de devise de comptabilisation de la TVA</v>
      </c>
      <c r="D10" s="24"/>
      <c r="E10" s="24"/>
      <c r="F10" s="24"/>
      <c r="G10" s="101" t="str">
        <f xml:space="preserve"> IF(VLOOKUP($A10,'B2B - Flux 2 - CII'!$A10:$R268,7,FALSE)=0,"",VLOOKUP($A10,'B2B - Flux 2 - CII'!$A10:$R268,7,FALSE))</f>
        <v>/rsm:CrossIndustryInvoice/rsm:SupplyChainTradeTransaction/ram:ApplicableHeaderTradeSettlement/ram:TaxCurrencyCode</v>
      </c>
      <c r="H10" s="28" t="str">
        <f xml:space="preserve"> IF(VLOOKUP($A10,'B2B - Flux 2 - CII'!$A10:$R268,8,FALSE)=0,"",VLOOKUP($A10,'B2B - Flux 2 - CII'!$A10:$R268,8,FALSE))</f>
        <v>CODE</v>
      </c>
      <c r="I10" s="28">
        <f xml:space="preserve"> IF(VLOOKUP($A10,'B2B - Flux 2 - CII'!$A10:$R268,9,FALSE)=0,"",VLOOKUP($A10,'B2B - Flux 2 - CII'!$A10:$R268,9,FALSE))</f>
        <v>3</v>
      </c>
      <c r="J10" s="28" t="str">
        <f xml:space="preserve"> IF(VLOOKUP($A10,'B2B - Flux 2 - CII'!$A10:$R268,10,FALSE)=0,"",VLOOKUP($A10,'B2B - Flux 2 - CII'!$A10:$R268,10,FALSE))</f>
        <v>ISO 4217</v>
      </c>
      <c r="K10" s="29" t="str">
        <f xml:space="preserve"> IF(VLOOKUP($A10,'B2B - Flux 2 - CII'!$A10:$R268,11,FALSE)=0,"",VLOOKUP($A10,'B2B - Flux 2 - CII'!$A10:$R268,11,FALSE))</f>
        <v/>
      </c>
      <c r="L10" s="27" t="str">
        <f xml:space="preserve"> IF(VLOOKUP($A10,'B2B - Flux 2 - CII'!$A10:$R268,12,FALSE)=0,"",VLOOKUP($A10,'B2B - Flux 2 - CII'!$A10:$R268,12,FALSE))</f>
        <v>Devise utilisée pour la comptabilisation et la déclaration de la TVA, acceptée ou exigée dans le pays du Vendeur.</v>
      </c>
      <c r="M10" s="101" t="str">
        <f xml:space="preserve"> IF(VLOOKUP($A10,'B2B - Flux 2 - CII'!$A10:$R268,13,FALSE)=0,"",VLOOKUP($A10,'B2B - Flux 2 - CII'!$A10:$R268,13,FALSE))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37" t="str">
        <f>IF(ISERROR(VLOOKUP($A10,'B2B - Flux 1 - UBL'!$A$6:$O$89,15,FALSE)),"",VLOOKUP($A10,'B2B - Flux 1 - UBL'!$A$6:$O$89,15,FALSE))</f>
        <v>DEMARRAGE</v>
      </c>
      <c r="O10" s="143" t="str">
        <f xml:space="preserve"> IF(VLOOKUP($A10,'B2B - Flux 2 - CII'!$A10:$R268,14,FALSE)=0,"",VLOOKUP($A10,'B2B - Flux 2 - CII'!$A10:$R268,14,FALSE))</f>
        <v>G1.10
G6.08</v>
      </c>
      <c r="P10" s="143" t="str">
        <f xml:space="preserve"> IF(VLOOKUP($A10,'B2B - Flux 2 - CII'!$A10:$R268,15,FALSE)=0,"",VLOOKUP($A10,'B2B - Flux 2 - CII'!$A10:$R268,15,FALSE))</f>
        <v/>
      </c>
      <c r="Q10" s="22" t="str">
        <f xml:space="preserve"> IF(VLOOKUP($A10,'B2B - Flux 2 - CII'!$A10:$R268,16,FALSE)=0,"",VLOOKUP($A10,'B2B - Flux 2 - CII'!$A10:$R268,16,FALSE))</f>
        <v/>
      </c>
      <c r="R10" s="27" t="str">
        <f xml:space="preserve"> IF(VLOOKUP($A10,'B2B - Flux 2 - CII'!$A10:$R268,17,FALSE)=0,"",VLOOKUP($A10,'B2B - Flux 2 - CII'!$A10:$R268,17,FALSE))</f>
        <v/>
      </c>
    </row>
    <row r="11" spans="1:18" ht="142.5" x14ac:dyDescent="0.25">
      <c r="A11" s="23" t="s">
        <v>37</v>
      </c>
      <c r="B11" s="22" t="str">
        <f xml:space="preserve"> IF(VLOOKUP($A11,'B2B - Flux 2 - CII'!$A11:$R269,2,FALSE)=0,"",VLOOKUP($A11,'B2B - Flux 2 - CII'!$A11:$R269,2,FALSE))</f>
        <v>0.1</v>
      </c>
      <c r="C11" s="24" t="str">
        <f xml:space="preserve"> IF(VLOOKUP($A11,'B2B - Flux 2 - CII'!$A11:$R269,3,FALSE)=0,"",VLOOKUP($A11,'B2B - Flux 2 - CII'!$A11:$R269,3,FALSE))</f>
        <v>Option de paiement de TVA</v>
      </c>
      <c r="D11" s="24"/>
      <c r="E11" s="24"/>
      <c r="F11" s="24"/>
      <c r="G11" s="101" t="str">
        <f xml:space="preserve"> IF(VLOOKUP($A11,'B2B - Flux 2 - CII'!$A11:$R269,7,FALSE)=0,"",VLOOKUP($A11,'B2B - Flux 2 - CII'!$A11:$R269,7,FALSE))</f>
        <v>/rsm:CrossIndustryInvoice/rsm:SupplyChainTradeTransaction/ram:ApplicableHeaderTradeSettlement/ram:ApplicableTradeTax/ram:DueDateTypeCode</v>
      </c>
      <c r="H11" s="28" t="str">
        <f xml:space="preserve"> IF(VLOOKUP($A11,'B2B - Flux 2 - CII'!$A11:$R269,8,FALSE)=0,"",VLOOKUP($A11,'B2B - Flux 2 - CII'!$A11:$R269,8,FALSE))</f>
        <v>CODE</v>
      </c>
      <c r="I11" s="28">
        <f xml:space="preserve"> IF(VLOOKUP($A11,'B2B - Flux 2 - CII'!$A11:$R269,9,FALSE)=0,"",VLOOKUP($A11,'B2B - Flux 2 - CII'!$A11:$R269,9,FALSE))</f>
        <v>2</v>
      </c>
      <c r="J11" s="28" t="str">
        <f xml:space="preserve"> IF(VLOOKUP($A11,'B2B - Flux 2 - CII'!$A11:$R269,10,FALSE)=0,"",VLOOKUP($A11,'B2B - Flux 2 - CII'!$A11:$R269,10,FALSE))</f>
        <v>UNTDID 2475</v>
      </c>
      <c r="K11" s="55" t="str">
        <f xml:space="preserve"> IF(VLOOKUP($A11,'B2B - Flux 2 - CII'!$A11:$R269,11,FALSE)=0,"",VLOOKUP($A11,'B2B - Flux 2 - CII'!$A11:$R269,11,FALSE))</f>
        <v/>
      </c>
      <c r="L11" s="27" t="str">
        <f xml:space="preserve"> IF(VLOOKUP($A11,'B2B - Flux 2 - CII'!$A11:$R269,12,FALSE)=0,"",VLOOKUP($A11,'B2B - Flux 2 - CII'!$A11:$R269,12,FALSE))</f>
        <v>Code spécifiant la date à laquelle la TVA devient imputable pour le Vendeur et pour l'Acheteur</v>
      </c>
      <c r="M11" s="101" t="str">
        <f xml:space="preserve"> IF(VLOOKUP($A11,'B2B - Flux 2 - CII'!$A11:$R269,13,FALSE)=0,"",VLOOKUP($A11,'B2B - Flux 2 - CII'!$A11:$R269,13,FALSE))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1" s="137" t="str">
        <f>IF(ISERROR(VLOOKUP($A11,'B2B - Flux 1 - UBL'!$A$6:$O$89,15,FALSE)),"",VLOOKUP($A11,'B2B - Flux 1 - UBL'!$A$6:$O$89,15,FALSE))</f>
        <v>DEMARRAGE</v>
      </c>
      <c r="O11" s="143" t="str">
        <f xml:space="preserve"> IF(VLOOKUP($A11,'B2B - Flux 2 - CII'!$A11:$R269,14,FALSE)=0,"",VLOOKUP($A11,'B2B - Flux 2 - CII'!$A11:$R269,14,FALSE))</f>
        <v>G1.43
G6.08</v>
      </c>
      <c r="P11" s="143" t="str">
        <f xml:space="preserve"> IF(VLOOKUP($A11,'B2B - Flux 2 - CII'!$A11:$R269,15,FALSE)=0,"",VLOOKUP($A11,'B2B - Flux 2 - CII'!$A11:$R269,15,FALSE))</f>
        <v/>
      </c>
      <c r="Q11" s="22" t="str">
        <f xml:space="preserve"> IF(VLOOKUP($A11,'B2B - Flux 2 - CII'!$A11:$R269,16,FALSE)=0,"",VLOOKUP($A11,'B2B - Flux 2 - CII'!$A11:$R269,16,FALSE))</f>
        <v>BR-CO-3</v>
      </c>
      <c r="R11" s="27" t="str">
        <f xml:space="preserve"> IF(VLOOKUP($A11,'B2B - Flux 2 - CII'!$A11:$R269,17,FALSE)=0,"",VLOOKUP($A11,'B2B - Flux 2 - CII'!$A11:$R269,17,FALSE))</f>
        <v/>
      </c>
    </row>
    <row r="12" spans="1:18" ht="42.75" x14ac:dyDescent="0.25">
      <c r="A12" s="23" t="s">
        <v>47</v>
      </c>
      <c r="B12" s="22" t="str">
        <f xml:space="preserve"> IF(VLOOKUP($A12,'B2B - Flux 2 - CII'!$A12:$R270,2,FALSE)=0,"",VLOOKUP($A12,'B2B - Flux 2 - CII'!$A12:$R270,2,FALSE))</f>
        <v>0.1</v>
      </c>
      <c r="C12" s="24" t="str">
        <f xml:space="preserve"> IF(VLOOKUP($A12,'B2B - Flux 2 - CII'!$A12:$R270,3,FALSE)=0,"",VLOOKUP($A12,'B2B - Flux 2 - CII'!$A12:$R270,3,FALSE))</f>
        <v>Conditions de paiement</v>
      </c>
      <c r="D12" s="24"/>
      <c r="E12" s="24"/>
      <c r="F12" s="24"/>
      <c r="G12" s="101" t="str">
        <f xml:space="preserve"> IF(VLOOKUP($A12,'B2B - Flux 2 - CII'!$A12:$R270,7,FALSE)=0,"",VLOOKUP($A12,'B2B - Flux 2 - CII'!$A12:$R270,7,FALSE))</f>
        <v>/rsm:CrossIndustryInvoice/rsm:SupplyChainTradeTransaction/ram:ApplicableHeaderTradeSettlement/ram:SpecifiedTradePaymentTerms/ram:Description</v>
      </c>
      <c r="H12" s="28" t="str">
        <f xml:space="preserve"> IF(VLOOKUP($A12,'B2B - Flux 2 - CII'!$A12:$R270,8,FALSE)=0,"",VLOOKUP($A12,'B2B - Flux 2 - CII'!$A12:$R270,8,FALSE))</f>
        <v>TEXTE</v>
      </c>
      <c r="I12" s="29">
        <f xml:space="preserve"> IF(VLOOKUP($A12,'B2B - Flux 2 - CII'!$A12:$R270,9,FALSE)=0,"",VLOOKUP($A12,'B2B - Flux 2 - CII'!$A12:$R270,9,FALSE))</f>
        <v>1024</v>
      </c>
      <c r="J12" s="28" t="str">
        <f xml:space="preserve"> IF(VLOOKUP($A12,'B2B - Flux 2 - CII'!$A12:$R270,10,FALSE)=0,"",VLOOKUP($A12,'B2B - Flux 2 - CII'!$A12:$R270,10,FALSE))</f>
        <v/>
      </c>
      <c r="K12" s="55" t="str">
        <f xml:space="preserve"> IF(VLOOKUP($A12,'B2B - Flux 2 - CII'!$A12:$R270,11,FALSE)=0,"",VLOOKUP($A12,'B2B - Flux 2 - CII'!$A12:$R270,11,FALSE))</f>
        <v/>
      </c>
      <c r="L12" s="27" t="str">
        <f xml:space="preserve"> IF(VLOOKUP($A12,'B2B - Flux 2 - CII'!$A12:$R270,12,FALSE)=0,"",VLOOKUP($A12,'B2B - Flux 2 - CII'!$A12:$R270,12,FALSE))</f>
        <v>Description textuelle des conditions de paiement applicables au montant à payer (y compris la description des pénalités éventuelles).</v>
      </c>
      <c r="M12" s="101" t="str">
        <f xml:space="preserve"> IF(VLOOKUP($A12,'B2B - Flux 2 - CII'!$A12:$R270,13,FALSE)=0,"",VLOOKUP($A12,'B2B - Flux 2 - CII'!$A12:$R270,13,FALSE))</f>
        <v>Cet élément peut contenir plusieurs lignes et plusieurs termes.</v>
      </c>
      <c r="N12" s="137" t="str">
        <f>IF(ISERROR(VLOOKUP($A12,'B2B - Flux 1 - UBL'!$A$6:$O$89,15,FALSE)),"",VLOOKUP($A12,'B2B - Flux 1 - UBL'!$A$6:$O$89,15,FALSE))</f>
        <v>CIBLE</v>
      </c>
      <c r="O12" s="143" t="str">
        <f xml:space="preserve"> IF(VLOOKUP($A12,'B2B - Flux 2 - CII'!$A12:$R270,14,FALSE)=0,"",VLOOKUP($A12,'B2B - Flux 2 - CII'!$A12:$R270,14,FALSE))</f>
        <v>P1.08
G6.09</v>
      </c>
      <c r="P12" s="143" t="str">
        <f xml:space="preserve"> IF(VLOOKUP($A12,'B2B - Flux 2 - CII'!$A12:$R270,15,FALSE)=0,"",VLOOKUP($A12,'B2B - Flux 2 - CII'!$A12:$R270,15,FALSE))</f>
        <v/>
      </c>
      <c r="Q12" s="22" t="str">
        <f xml:space="preserve"> IF(VLOOKUP($A12,'B2B - Flux 2 - CII'!$A12:$R270,16,FALSE)=0,"",VLOOKUP($A12,'B2B - Flux 2 - CII'!$A12:$R270,16,FALSE))</f>
        <v>BR-CO-25</v>
      </c>
      <c r="R12" s="27" t="str">
        <f xml:space="preserve"> IF(VLOOKUP($A12,'B2B - Flux 2 - CII'!$A12:$R270,17,FALSE)=0,"",VLOOKUP($A12,'B2B - Flux 2 - CII'!$A12:$R270,17,FALSE))</f>
        <v/>
      </c>
    </row>
    <row r="13" spans="1:18" ht="42.75" x14ac:dyDescent="0.25">
      <c r="A13" s="23" t="s">
        <v>51</v>
      </c>
      <c r="B13" s="22" t="str">
        <f xml:space="preserve"> IF(VLOOKUP($A13,'B2B - Flux 2 - CII'!$A13:$R271,2,FALSE)=0,"",VLOOKUP($A13,'B2B - Flux 2 - CII'!$A13:$R271,2,FALSE))</f>
        <v>0.N</v>
      </c>
      <c r="C13" s="40" t="str">
        <f xml:space="preserve"> IF(VLOOKUP($A13,'B2B - Flux 2 - CII'!$A13:$R271,3,FALSE)=0,"",VLOOKUP($A13,'B2B - Flux 2 - CII'!$A13:$R271,3,FALSE))</f>
        <v>NOTE DE FACTURE</v>
      </c>
      <c r="D13" s="24" t="str">
        <f xml:space="preserve"> IF(VLOOKUP($A13,'B2B - Flux 2 - CII'!$A13:$R271,4,FALSE)=0,"",VLOOKUP($A13,'B2B - Flux 2 - CII'!$A13:$R271,4,FALSE))</f>
        <v/>
      </c>
      <c r="E13" s="24" t="str">
        <f xml:space="preserve"> IF(VLOOKUP($A13,'B2B - Flux 2 - CII'!$A13:$R271,5,FALSE)=0,"",VLOOKUP($A13,'B2B - Flux 2 - CII'!$A13:$R271,5,FALSE))</f>
        <v/>
      </c>
      <c r="F13" s="24" t="str">
        <f xml:space="preserve"> IF(VLOOKUP($A13,'B2B - Flux 2 - CII'!$A13:$R271,6,FALSE)=0,"",VLOOKUP($A13,'B2B - Flux 2 - CII'!$A13:$R271,6,FALSE))</f>
        <v/>
      </c>
      <c r="G13" s="101" t="str">
        <f xml:space="preserve"> IF(VLOOKUP($A13,'B2B - Flux 2 - CII'!$A13:$R271,7,FALSE)=0,"",VLOOKUP($A13,'B2B - Flux 2 - CII'!$A13:$R271,7,FALSE))</f>
        <v>/rsm:CrossIndustryInvoice/rsm:ExchangedDocument/ram:IncludedNote</v>
      </c>
      <c r="H13" s="118" t="str">
        <f xml:space="preserve"> IF(VLOOKUP($A13,'B2B - Flux 2 - CII'!$A13:$R271,8,FALSE)=0,"",VLOOKUP($A13,'B2B - Flux 2 - CII'!$A13:$R271,8,FALSE))</f>
        <v/>
      </c>
      <c r="I13" s="118" t="str">
        <f xml:space="preserve"> IF(VLOOKUP($A13,'B2B - Flux 2 - CII'!$A13:$R271,9,FALSE)=0,"",VLOOKUP($A13,'B2B - Flux 2 - CII'!$A13:$R271,9,FALSE))</f>
        <v/>
      </c>
      <c r="J13" s="173" t="str">
        <f xml:space="preserve"> IF(VLOOKUP($A13,'B2B - Flux 2 - CII'!$A13:$R271,10,FALSE)=0,"",VLOOKUP($A13,'B2B - Flux 2 - CII'!$A13:$R271,10,FALSE))</f>
        <v/>
      </c>
      <c r="K13" s="118" t="str">
        <f xml:space="preserve"> IF(VLOOKUP($A13,'B2B - Flux 2 - CII'!$A13:$R271,11,FALSE)=0,"",VLOOKUP($A13,'B2B - Flux 2 - CII'!$A13:$R271,11,FALSE))</f>
        <v/>
      </c>
      <c r="L13" s="132" t="str">
        <f xml:space="preserve"> IF(VLOOKUP($A13,'B2B - Flux 2 - CII'!$A13:$R271,12,FALSE)=0,"",VLOOKUP($A13,'B2B - Flux 2 - CII'!$A13:$R271,12,FALSE))</f>
        <v>Groupe de termes métier fournissant des notes en texte pertinentes dans la facture, associées à un indicateur précisant le sujet de la note.</v>
      </c>
      <c r="M13" s="154" t="str">
        <f xml:space="preserve"> IF(VLOOKUP($A13,'B2B - Flux 2 - CII'!$A13:$R271,13,FALSE)=0,"",VLOOKUP($A13,'B2B - Flux 2 - CII'!$A13:$R271,13,FALSE))</f>
        <v/>
      </c>
      <c r="N13" s="155" t="str">
        <f>IF(ISERROR(VLOOKUP($A13,'B2B - Flux 1 - UBL'!$A$6:$O$89,15,FALSE)),"",VLOOKUP($A13,'B2B - Flux 1 - UBL'!$A$6:$O$89,15,FALSE))</f>
        <v>DEMARRAGE</v>
      </c>
      <c r="O13" s="156" t="str">
        <f xml:space="preserve"> IF(VLOOKUP($A13,'B2B - Flux 2 - CII'!$A13:$R271,14,FALSE)=0,"",VLOOKUP($A13,'B2B - Flux 2 - CII'!$A13:$R271,14,FALSE))</f>
        <v>G6.08</v>
      </c>
      <c r="P13" s="156" t="str">
        <f xml:space="preserve"> IF(VLOOKUP($A13,'B2B - Flux 2 - CII'!$A13:$R271,15,FALSE)=0,"",VLOOKUP($A13,'B2B - Flux 2 - CII'!$A13:$R271,15,FALSE))</f>
        <v/>
      </c>
      <c r="Q13" s="67" t="str">
        <f xml:space="preserve"> IF(VLOOKUP($A13,'B2B - Flux 2 - CII'!$A13:$R271,16,FALSE)=0,"",VLOOKUP($A13,'B2B - Flux 2 - CII'!$A13:$R271,16,FALSE))</f>
        <v/>
      </c>
      <c r="R13" s="118" t="str">
        <f xml:space="preserve"> IF(VLOOKUP($A13,'B2B - Flux 2 - CII'!$A13:$R271,17,FALSE)=0,"",VLOOKUP($A13,'B2B - Flux 2 - CII'!$A13:$R271,17,FALSE))</f>
        <v/>
      </c>
    </row>
    <row r="14" spans="1:18" ht="28.5" x14ac:dyDescent="0.25">
      <c r="A14" s="35" t="s">
        <v>53</v>
      </c>
      <c r="B14" s="22" t="str">
        <f xml:space="preserve"> IF(VLOOKUP($A14,'B2B - Flux 2 - CII'!$A14:$R272,2,FALSE)=0,"",VLOOKUP($A14,'B2B - Flux 2 - CII'!$A14:$R272,2,FALSE))</f>
        <v>0.1</v>
      </c>
      <c r="C14" s="31" t="str">
        <f xml:space="preserve"> IF(VLOOKUP($A14,'B2B - Flux 2 - CII'!$A14:$R272,3,FALSE)=0,"",VLOOKUP($A14,'B2B - Flux 2 - CII'!$A14:$R272,3,FALSE))</f>
        <v/>
      </c>
      <c r="D14" s="32" t="str">
        <f xml:space="preserve"> IF(VLOOKUP($A14,'B2B - Flux 2 - CII'!$A14:$R272,4,FALSE)=0,"",VLOOKUP($A14,'B2B - Flux 2 - CII'!$A14:$R272,4,FALSE))</f>
        <v>Code du sujet de la note de facture</v>
      </c>
      <c r="E14" s="32"/>
      <c r="F14" s="33"/>
      <c r="G14" s="101" t="str">
        <f xml:space="preserve"> IF(VLOOKUP($A14,'B2B - Flux 2 - CII'!$A14:$R272,7,FALSE)=0,"",VLOOKUP($A14,'B2B - Flux 2 - CII'!$A14:$R272,7,FALSE))</f>
        <v>/rsm:CrossIndustryInvoice/rsm:ExchangedDocument/ram:IncludedNote/ram:SubjectCode</v>
      </c>
      <c r="H14" s="47" t="str">
        <f xml:space="preserve"> IF(VLOOKUP($A14,'B2B - Flux 2 - CII'!$A14:$R272,8,FALSE)=0,"",VLOOKUP($A14,'B2B - Flux 2 - CII'!$A14:$R272,8,FALSE))</f>
        <v>TEXTE</v>
      </c>
      <c r="I14" s="28">
        <f xml:space="preserve"> IF(VLOOKUP($A14,'B2B - Flux 2 - CII'!$A14:$R272,9,FALSE)=0,"",VLOOKUP($A14,'B2B - Flux 2 - CII'!$A14:$R272,9,FALSE))</f>
        <v>3</v>
      </c>
      <c r="J14" s="28" t="str">
        <f xml:space="preserve"> IF(VLOOKUP($A14,'B2B - Flux 2 - CII'!$A14:$R272,10,FALSE)=0,"",VLOOKUP($A14,'B2B - Flux 2 - CII'!$A14:$R272,10,FALSE))</f>
        <v>UNTDID 4451</v>
      </c>
      <c r="K14" s="55" t="str">
        <f xml:space="preserve"> IF(VLOOKUP($A14,'B2B - Flux 2 - CII'!$A14:$R272,11,FALSE)=0,"",VLOOKUP($A14,'B2B - Flux 2 - CII'!$A14:$R272,11,FALSE))</f>
        <v/>
      </c>
      <c r="L14" s="158" t="str">
        <f xml:space="preserve"> IF(VLOOKUP($A14,'B2B - Flux 2 - CII'!$A14:$R272,12,FALSE)=0,"",VLOOKUP($A14,'B2B - Flux 2 - CII'!$A14:$R272,12,FALSE))</f>
        <v>Sujet de la note en texte suivant.</v>
      </c>
      <c r="M14" s="101" t="str">
        <f xml:space="preserve"> IF(VLOOKUP($A14,'B2B - Flux 2 - CII'!$A14:$R272,13,FALSE)=0,"",VLOOKUP($A14,'B2B - Flux 2 - CII'!$A14:$R272,13,FALSE))</f>
        <v>Doit être choisi permi les codes disponibles dans la liste UNTDID 4451 [6].</v>
      </c>
      <c r="N14" s="137" t="str">
        <f>IF(ISERROR(VLOOKUP($A14,'B2B - Flux 1 - UBL'!$A$6:$O$89,15,FALSE)),"",VLOOKUP($A14,'B2B - Flux 1 - UBL'!$A$6:$O$89,15,FALSE))</f>
        <v>DEMARRAGE</v>
      </c>
      <c r="O14" s="143" t="str">
        <f xml:space="preserve"> IF(VLOOKUP($A14,'B2B - Flux 2 - CII'!$A14:$R272,14,FALSE)=0,"",VLOOKUP($A14,'B2B - Flux 2 - CII'!$A14:$R272,14,FALSE))</f>
        <v>G1.52
G6.08</v>
      </c>
      <c r="P14" s="143" t="str">
        <f xml:space="preserve"> IF(VLOOKUP($A14,'B2B - Flux 2 - CII'!$A14:$R272,15,FALSE)=0,"",VLOOKUP($A14,'B2B - Flux 2 - CII'!$A14:$R272,15,FALSE))</f>
        <v/>
      </c>
      <c r="Q14" s="22" t="str">
        <f xml:space="preserve"> IF(VLOOKUP($A14,'B2B - Flux 2 - CII'!$A14:$R272,16,FALSE)=0,"",VLOOKUP($A14,'B2B - Flux 2 - CII'!$A14:$R272,16,FALSE))</f>
        <v/>
      </c>
      <c r="R14" s="158" t="str">
        <f xml:space="preserve"> IF(VLOOKUP($A14,'B2B - Flux 2 - CII'!$A14:$R272,17,FALSE)=0,"",VLOOKUP($A14,'B2B - Flux 2 - CII'!$A14:$R272,17,FALSE))</f>
        <v/>
      </c>
    </row>
    <row r="15" spans="1:18" ht="28.5" x14ac:dyDescent="0.25">
      <c r="A15" s="35" t="s">
        <v>55</v>
      </c>
      <c r="B15" s="22" t="str">
        <f xml:space="preserve"> IF(VLOOKUP($A15,'B2B - Flux 2 - CII'!$A15:$R273,2,FALSE)=0,"",VLOOKUP($A15,'B2B - Flux 2 - CII'!$A15:$R273,2,FALSE))</f>
        <v>1.1</v>
      </c>
      <c r="C15" s="31" t="str">
        <f xml:space="preserve"> IF(VLOOKUP($A15,'B2B - Flux 2 - CII'!$A15:$R273,3,FALSE)=0,"",VLOOKUP($A15,'B2B - Flux 2 - CII'!$A15:$R273,3,FALSE))</f>
        <v/>
      </c>
      <c r="D15" s="32" t="str">
        <f xml:space="preserve"> IF(VLOOKUP($A15,'B2B - Flux 2 - CII'!$A15:$R273,4,FALSE)=0,"",VLOOKUP($A15,'B2B - Flux 2 - CII'!$A15:$R273,4,FALSE))</f>
        <v>Note de facture</v>
      </c>
      <c r="E15" s="32"/>
      <c r="F15" s="33"/>
      <c r="G15" s="101" t="str">
        <f xml:space="preserve"> IF(VLOOKUP($A15,'B2B - Flux 2 - CII'!$A15:$R273,7,FALSE)=0,"",VLOOKUP($A15,'B2B - Flux 2 - CII'!$A15:$R273,7,FALSE))</f>
        <v>/rsm:CrossIndustryInvoice/rsm:ExchangedDocument/ram:IncludedNote/ram:Content</v>
      </c>
      <c r="H15" s="28" t="str">
        <f xml:space="preserve"> IF(VLOOKUP($A15,'B2B - Flux 2 - CII'!$A15:$R273,8,FALSE)=0,"",VLOOKUP($A15,'B2B - Flux 2 - CII'!$A15:$R273,8,FALSE))</f>
        <v>TEXTE</v>
      </c>
      <c r="I15" s="28">
        <f xml:space="preserve"> IF(VLOOKUP($A15,'B2B - Flux 2 - CII'!$A15:$R273,9,FALSE)=0,"",VLOOKUP($A15,'B2B - Flux 2 - CII'!$A15:$R273,9,FALSE))</f>
        <v>1024</v>
      </c>
      <c r="J15" s="28" t="str">
        <f xml:space="preserve"> IF(VLOOKUP($A15,'B2B - Flux 2 - CII'!$A15:$R273,10,FALSE)=0,"",VLOOKUP($A15,'B2B - Flux 2 - CII'!$A15:$R273,10,FALSE))</f>
        <v/>
      </c>
      <c r="K15" s="55" t="str">
        <f xml:space="preserve"> IF(VLOOKUP($A15,'B2B - Flux 2 - CII'!$A15:$R273,11,FALSE)=0,"",VLOOKUP($A15,'B2B - Flux 2 - CII'!$A15:$R273,11,FALSE))</f>
        <v/>
      </c>
      <c r="L15" s="158" t="str">
        <f xml:space="preserve"> IF(VLOOKUP($A15,'B2B - Flux 2 - CII'!$A15:$R273,12,FALSE)=0,"",VLOOKUP($A15,'B2B - Flux 2 - CII'!$A15:$R273,12,FALSE))</f>
        <v>Commentaire fournissant des informations non structurées concernant la Facture dans son ensemble.</v>
      </c>
      <c r="M15" s="101" t="str">
        <f xml:space="preserve"> IF(VLOOKUP($A15,'B2B - Flux 2 - CII'!$A15:$R273,13,FALSE)=0,"",VLOOKUP($A15,'B2B - Flux 2 - CII'!$A15:$R273,13,FALSE))</f>
        <v>Exemple : raison d'une rectification.</v>
      </c>
      <c r="N15" s="137" t="str">
        <f>IF(ISERROR(VLOOKUP($A15,'B2B - Flux 1 - UBL'!$A$6:$O$89,15,FALSE)),"",VLOOKUP($A15,'B2B - Flux 1 - UBL'!$A$6:$O$89,15,FALSE))</f>
        <v>DEMARRAGE</v>
      </c>
      <c r="O15" s="143" t="str">
        <f xml:space="preserve"> IF(VLOOKUP($A15,'B2B - Flux 2 - CII'!$A15:$R273,14,FALSE)=0,"",VLOOKUP($A15,'B2B - Flux 2 - CII'!$A15:$R273,14,FALSE))</f>
        <v>P1.08
G6.08</v>
      </c>
      <c r="P15" s="143" t="str">
        <f xml:space="preserve"> IF(VLOOKUP($A15,'B2B - Flux 2 - CII'!$A15:$R273,15,FALSE)=0,"",VLOOKUP($A15,'B2B - Flux 2 - CII'!$A15:$R273,15,FALSE))</f>
        <v/>
      </c>
      <c r="Q15" s="22" t="str">
        <f xml:space="preserve"> IF(VLOOKUP($A15,'B2B - Flux 2 - CII'!$A15:$R273,16,FALSE)=0,"",VLOOKUP($A15,'B2B - Flux 2 - CII'!$A15:$R273,16,FALSE))</f>
        <v/>
      </c>
      <c r="R15" s="158" t="str">
        <f xml:space="preserve"> IF(VLOOKUP($A15,'B2B - Flux 2 - CII'!$A15:$R273,17,FALSE)=0,"",VLOOKUP($A15,'B2B - Flux 2 - CII'!$A15:$R273,17,FALSE))</f>
        <v/>
      </c>
    </row>
    <row r="16" spans="1:18" ht="42.75" x14ac:dyDescent="0.25">
      <c r="A16" s="23" t="s">
        <v>57</v>
      </c>
      <c r="B16" s="22" t="str">
        <f xml:space="preserve"> IF(VLOOKUP($A16,'B2B - Flux 2 - CII'!$A16:$R274,2,FALSE)=0,"",VLOOKUP($A16,'B2B - Flux 2 - CII'!$A16:$R274,2,FALSE))</f>
        <v>1.1</v>
      </c>
      <c r="C16" s="30" t="str">
        <f xml:space="preserve"> IF(VLOOKUP($A16,'B2B - Flux 2 - CII'!$A16:$R274,3,FALSE)=0,"",VLOOKUP($A16,'B2B - Flux 2 - CII'!$A16:$R274,3,FALSE))</f>
        <v>CONTROLE DU PROCESSUS</v>
      </c>
      <c r="D16" s="24" t="str">
        <f xml:space="preserve"> IF(VLOOKUP($A16,'B2B - Flux 2 - CII'!$A16:$R274,4,FALSE)=0,"",VLOOKUP($A16,'B2B - Flux 2 - CII'!$A16:$R274,4,FALSE))</f>
        <v/>
      </c>
      <c r="E16" s="24" t="str">
        <f xml:space="preserve"> IF(VLOOKUP($A16,'B2B - Flux 2 - CII'!$A16:$R274,5,FALSE)=0,"",VLOOKUP($A16,'B2B - Flux 2 - CII'!$A16:$R274,5,FALSE))</f>
        <v/>
      </c>
      <c r="F16" s="24" t="str">
        <f xml:space="preserve"> IF(VLOOKUP($A16,'B2B - Flux 2 - CII'!$A16:$R274,6,FALSE)=0,"",VLOOKUP($A16,'B2B - Flux 2 - CII'!$A16:$R274,6,FALSE))</f>
        <v/>
      </c>
      <c r="G16" s="101" t="str">
        <f xml:space="preserve"> IF(VLOOKUP($A16,'B2B - Flux 2 - CII'!$A16:$R274,7,FALSE)=0,"",VLOOKUP($A16,'B2B - Flux 2 - CII'!$A16:$R274,7,FALSE))</f>
        <v>/rsm:CrossIndustryInvoice/rsm:ExchangedDocumentContext</v>
      </c>
      <c r="H16" s="118" t="str">
        <f xml:space="preserve"> IF(VLOOKUP($A16,'B2B - Flux 2 - CII'!$A16:$R274,8,FALSE)=0,"",VLOOKUP($A16,'B2B - Flux 2 - CII'!$A16:$R274,8,FALSE))</f>
        <v/>
      </c>
      <c r="I16" s="118" t="str">
        <f xml:space="preserve"> IF(VLOOKUP($A16,'B2B - Flux 2 - CII'!$A16:$R274,9,FALSE)=0,"",VLOOKUP($A16,'B2B - Flux 2 - CII'!$A16:$R274,9,FALSE))</f>
        <v/>
      </c>
      <c r="J16" s="173" t="str">
        <f xml:space="preserve"> IF(VLOOKUP($A16,'B2B - Flux 2 - CII'!$A16:$R274,10,FALSE)=0,"",VLOOKUP($A16,'B2B - Flux 2 - CII'!$A16:$R274,10,FALSE))</f>
        <v/>
      </c>
      <c r="K16" s="118" t="str">
        <f xml:space="preserve"> IF(VLOOKUP($A16,'B2B - Flux 2 - CII'!$A16:$R274,11,FALSE)=0,"",VLOOKUP($A16,'B2B - Flux 2 - CII'!$A16:$R274,11,FALSE))</f>
        <v/>
      </c>
      <c r="L16" s="132" t="str">
        <f xml:space="preserve"> IF(VLOOKUP($A16,'B2B - Flux 2 - CII'!$A16:$R274,12,FALSE)=0,"",VLOOKUP($A16,'B2B - Flux 2 - CII'!$A16:$R274,12,FALSE))</f>
        <v xml:space="preserve">Groupe de termes métiers fournissant des informations sur le processus métier et les règles applicables au document Facture. </v>
      </c>
      <c r="M16" s="154" t="str">
        <f xml:space="preserve"> IF(VLOOKUP($A16,'B2B - Flux 2 - CII'!$A16:$R274,13,FALSE)=0,"",VLOOKUP($A16,'B2B - Flux 2 - CII'!$A16:$R274,13,FALSE))</f>
        <v/>
      </c>
      <c r="N16" s="155" t="str">
        <f>IF(ISERROR(VLOOKUP($A16,'B2B - Flux 1 - UBL'!$A$6:$O$89,15,FALSE)),"",VLOOKUP($A16,'B2B - Flux 1 - UBL'!$A$6:$O$89,15,FALSE))</f>
        <v>DEMARRAGE</v>
      </c>
      <c r="O16" s="156" t="str">
        <f xml:space="preserve"> IF(VLOOKUP($A16,'B2B - Flux 2 - CII'!$A16:$R274,14,FALSE)=0,"",VLOOKUP($A16,'B2B - Flux 2 - CII'!$A16:$R274,14,FALSE))</f>
        <v/>
      </c>
      <c r="P16" s="156" t="str">
        <f xml:space="preserve"> IF(VLOOKUP($A16,'B2B - Flux 2 - CII'!$A16:$R274,15,FALSE)=0,"",VLOOKUP($A16,'B2B - Flux 2 - CII'!$A16:$R274,15,FALSE))</f>
        <v/>
      </c>
      <c r="Q16" s="156" t="str">
        <f xml:space="preserve"> IF(VLOOKUP($A16,'B2B - Flux 2 - CII'!$A16:$R274,16,FALSE)=0,"",VLOOKUP($A16,'B2B - Flux 2 - CII'!$A16:$R274,16,FALSE))</f>
        <v/>
      </c>
      <c r="R16" s="118" t="str">
        <f xml:space="preserve"> IF(VLOOKUP($A16,'B2B - Flux 2 - CII'!$A16:$R274,17,FALSE)=0,"",VLOOKUP($A16,'B2B - Flux 2 - CII'!$A16:$R274,17,FALSE))</f>
        <v/>
      </c>
    </row>
    <row r="17" spans="1:18" ht="85.5" x14ac:dyDescent="0.25">
      <c r="A17" s="35" t="s">
        <v>59</v>
      </c>
      <c r="B17" s="22" t="str">
        <f xml:space="preserve"> IF(VLOOKUP($A17,'B2B - Flux 2 - CII'!$A17:$R275,2,FALSE)=0,"",VLOOKUP($A17,'B2B - Flux 2 - CII'!$A17:$R275,2,FALSE))</f>
        <v>0.1</v>
      </c>
      <c r="C17" s="31" t="str">
        <f xml:space="preserve"> IF(VLOOKUP($A17,'B2B - Flux 2 - CII'!$A17:$R275,3,FALSE)=0,"",VLOOKUP($A17,'B2B - Flux 2 - CII'!$A17:$R275,3,FALSE))</f>
        <v/>
      </c>
      <c r="D17" s="32" t="str">
        <f xml:space="preserve"> IF(VLOOKUP($A17,'B2B - Flux 2 - CII'!$A17:$R275,4,FALSE)=0,"",VLOOKUP($A17,'B2B - Flux 2 - CII'!$A17:$R275,4,FALSE))</f>
        <v>Type de processus métier (cadre de facturation)</v>
      </c>
      <c r="E17" s="32"/>
      <c r="F17" s="33"/>
      <c r="G17" s="101" t="str">
        <f xml:space="preserve"> IF(VLOOKUP($A17,'B2B - Flux 2 - CII'!$A17:$R275,7,FALSE)=0,"",VLOOKUP($A17,'B2B - Flux 2 - CII'!$A17:$R275,7,FALSE))</f>
        <v>/rsm:CrossIndustryInvoice/rsm:ExchangedDocumentContext/ram:BusinessProcessSpecifiedDocumentContextParameter/ram:ID</v>
      </c>
      <c r="H17" s="28" t="str">
        <f xml:space="preserve"> IF(VLOOKUP($A17,'B2B - Flux 2 - CII'!$A17:$R275,8,FALSE)=0,"",VLOOKUP($A17,'B2B - Flux 2 - CII'!$A17:$R275,8,FALSE))</f>
        <v>TEXTE</v>
      </c>
      <c r="I17" s="28">
        <f xml:space="preserve"> IF(VLOOKUP($A17,'B2B - Flux 2 - CII'!$A17:$R275,9,FALSE)=0,"",VLOOKUP($A17,'B2B - Flux 2 - CII'!$A17:$R275,9,FALSE))</f>
        <v>3</v>
      </c>
      <c r="J17" s="28" t="str">
        <f xml:space="preserve"> IF(VLOOKUP($A17,'B2B - Flux 2 - CII'!$A17:$R275,10,FALSE)=0,"",VLOOKUP($A17,'B2B - Flux 2 - CII'!$A17:$R275,10,FALSE))</f>
        <v/>
      </c>
      <c r="K17" s="55" t="str">
        <f xml:space="preserve"> IF(VLOOKUP($A17,'B2B - Flux 2 - CII'!$A17:$R275,11,FALSE)=0,"",VLOOKUP($A17,'B2B - Flux 2 - CII'!$A17:$R275,11,FALSE))</f>
        <v/>
      </c>
      <c r="L17" s="158" t="str">
        <f xml:space="preserve"> IF(VLOOKUP($A17,'B2B - Flux 2 - CII'!$A17:$R275,12,FALSE)=0,"",VLOOKUP($A17,'B2B - Flux 2 - CII'!$A17:$R275,12,FALSE))</f>
        <v>Identifie le contexte de processus métier dans lequel se déroule l'opération. Permet à l'Acheteur de traiter la Facture de manière appropriée.</v>
      </c>
      <c r="M17" s="101" t="str">
        <f xml:space="preserve"> IF(VLOOKUP($A17,'B2B - Flux 2 - CII'!$A17:$R275,13,FALSE)=0,"",VLOOKUP($A17,'B2B - Flux 2 - CII'!$A17:$R275,13,FALSE))</f>
        <v>A spécifier par l'Acheteur.</v>
      </c>
      <c r="N17" s="137" t="str">
        <f>IF(ISERROR(VLOOKUP($A17,'B2B - Flux 1 - UBL'!$A$6:$O$89,15,FALSE)),"",VLOOKUP($A17,'B2B - Flux 1 - UBL'!$A$6:$O$89,15,FALSE))</f>
        <v>DEMARRAGE</v>
      </c>
      <c r="O17" s="143" t="str">
        <f xml:space="preserve"> IF(VLOOKUP($A17,'B2B - Flux 2 - CII'!$A17:$R275,14,FALSE)=0,"",VLOOKUP($A17,'B2B - Flux 2 - CII'!$A17:$R275,14,FALSE))</f>
        <v>G1.02
G1.33
G1.59
G1.60
G1.64
G6.08</v>
      </c>
      <c r="P17" s="143" t="str">
        <f xml:space="preserve"> IF(VLOOKUP($A17,'B2B - Flux 2 - CII'!$A17:$R275,15,FALSE)=0,"",VLOOKUP($A17,'B2B - Flux 2 - CII'!$A17:$R275,15,FALSE))</f>
        <v/>
      </c>
      <c r="Q17" s="22" t="str">
        <f xml:space="preserve"> IF(VLOOKUP($A17,'B2B - Flux 2 - CII'!$A17:$R275,16,FALSE)=0,"",VLOOKUP($A17,'B2B - Flux 2 - CII'!$A17:$R275,16,FALSE))</f>
        <v/>
      </c>
      <c r="R17" s="107" t="str">
        <f xml:space="preserve"> IF(VLOOKUP($A17,'B2B - Flux 2 - CII'!$A17:$R275,17,FALSE)=0,"",VLOOKUP($A17,'B2B - Flux 2 - CII'!$A17:$R275,17,FALSE))</f>
        <v/>
      </c>
    </row>
    <row r="18" spans="1:18" ht="57" x14ac:dyDescent="0.25">
      <c r="A18" s="35" t="s">
        <v>61</v>
      </c>
      <c r="B18" s="22" t="str">
        <f xml:space="preserve"> IF(VLOOKUP($A18,'B2B - Flux 2 - CII'!$A18:$R276,2,FALSE)=0,"",VLOOKUP($A18,'B2B - Flux 2 - CII'!$A18:$R276,2,FALSE))</f>
        <v>1.1</v>
      </c>
      <c r="C18" s="36" t="str">
        <f xml:space="preserve"> IF(VLOOKUP($A18,'B2B - Flux 2 - CII'!$A18:$R276,3,FALSE)=0,"",VLOOKUP($A18,'B2B - Flux 2 - CII'!$A18:$R276,3,FALSE))</f>
        <v/>
      </c>
      <c r="D18" s="32" t="str">
        <f xml:space="preserve"> IF(VLOOKUP($A18,'B2B - Flux 2 - CII'!$A18:$R276,4,FALSE)=0,"",VLOOKUP($A18,'B2B - Flux 2 - CII'!$A18:$R276,4,FALSE))</f>
        <v>Type de profil (e-invoicing, e-reporting, facture etc..)</v>
      </c>
      <c r="E18" s="37" t="str">
        <f xml:space="preserve"> IF(VLOOKUP($A18,'B2B - Flux 2 - CII'!$A18:$R276,5,FALSE)=0,"",VLOOKUP($A18,'B2B - Flux 2 - CII'!$A18:$R276,5,FALSE))</f>
        <v/>
      </c>
      <c r="F18" s="37" t="str">
        <f xml:space="preserve"> IF(VLOOKUP($A18,'B2B - Flux 2 - CII'!$A18:$R276,6,FALSE)=0,"",VLOOKUP($A18,'B2B - Flux 2 - CII'!$A18:$R276,6,FALSE))</f>
        <v/>
      </c>
      <c r="G18" s="101" t="str">
        <f xml:space="preserve"> IF(VLOOKUP($A18,'B2B - Flux 2 - CII'!$A18:$R276,7,FALSE)=0,"",VLOOKUP($A18,'B2B - Flux 2 - CII'!$A18:$R276,7,FALSE))</f>
        <v>/rsm:CrossIndustryInvoice/rsm:ExchangedDocumentContext/ram:GuidelineSpecifiedDocumentContextParameter/ram:ID</v>
      </c>
      <c r="H18" s="28" t="str">
        <f xml:space="preserve"> IF(VLOOKUP($A18,'B2B - Flux 2 - CII'!$A18:$R276,8,FALSE)=0,"",VLOOKUP($A18,'B2B - Flux 2 - CII'!$A18:$R276,8,FALSE))</f>
        <v>IDENTIFIANT</v>
      </c>
      <c r="I18" s="28" t="str">
        <f xml:space="preserve"> IF(VLOOKUP($A18,'B2B - Flux 2 - CII'!$A18:$R276,9,FALSE)=0,"",VLOOKUP($A18,'B2B - Flux 2 - CII'!$A18:$R276,9,FALSE))</f>
        <v/>
      </c>
      <c r="J18" s="28" t="str">
        <f xml:space="preserve"> IF(VLOOKUP($A18,'B2B - Flux 2 - CII'!$A18:$R276,10,FALSE)=0,"",VLOOKUP($A18,'B2B - Flux 2 - CII'!$A18:$R276,10,FALSE))</f>
        <v/>
      </c>
      <c r="K18" s="55" t="str">
        <f xml:space="preserve"> IF(VLOOKUP($A18,'B2B - Flux 2 - CII'!$A18:$R276,11,FALSE)=0,"",VLOOKUP($A18,'B2B - Flux 2 - CII'!$A18:$R276,11,FALSE))</f>
        <v/>
      </c>
      <c r="L18" s="158" t="str">
        <f xml:space="preserve"> IF(VLOOKUP($A18,'B2B - Flux 2 - CII'!$A18:$R276,12,FALSE)=0,"",VLOOKUP($A18,'B2B - Flux 2 - CII'!$A18:$R276,12,FALSE))</f>
        <v>Identification de la spécification contenant la totalité des règles concernant le contenu sémantique, les cardinalités et les règles opérationnelles auxquelles se conforment les données contenues dans l’instance de document.</v>
      </c>
      <c r="M18" s="101" t="str">
        <f xml:space="preserve"> IF(VLOOKUP($A18,'B2B - Flux 2 - CII'!$A18:$R276,13,FALSE)=0,"",VLOOKUP($A18,'B2B - Flux 2 - CII'!$A18:$R276,13,FALSE))</f>
        <v>Elle identifie la norme de facturation européenne ainsi que les éventuelles extensions appliquées.
L'identification peut inclure la version de la spécification.</v>
      </c>
      <c r="N18" s="137" t="str">
        <f>IF(ISERROR(VLOOKUP($A18,'B2B - Flux 1 - UBL'!$A$6:$O$89,15,FALSE)),"",VLOOKUP($A18,'B2B - Flux 1 - UBL'!$A$6:$O$89,15,FALSE))</f>
        <v>DEMARRAGE</v>
      </c>
      <c r="O18" s="143" t="str">
        <f xml:space="preserve"> IF(VLOOKUP($A18,'B2B - Flux 2 - CII'!$A18:$R276,14,FALSE)=0,"",VLOOKUP($A18,'B2B - Flux 2 - CII'!$A18:$R276,14,FALSE))</f>
        <v/>
      </c>
      <c r="P18" s="143" t="str">
        <f xml:space="preserve"> IF(VLOOKUP($A18,'B2B - Flux 2 - CII'!$A18:$R276,15,FALSE)=0,"",VLOOKUP($A18,'B2B - Flux 2 - CII'!$A18:$R276,15,FALSE))</f>
        <v>S1.06</v>
      </c>
      <c r="Q18" s="96" t="str">
        <f xml:space="preserve"> IF(VLOOKUP($A18,'B2B - Flux 2 - CII'!$A18:$R276,16,FALSE)=0,"",VLOOKUP($A18,'B2B - Flux 2 - CII'!$A18:$R276,16,FALSE))</f>
        <v>BR-1</v>
      </c>
      <c r="R18" s="97" t="str">
        <f xml:space="preserve"> IF(VLOOKUP($A18,'B2B - Flux 2 - CII'!$A18:$R276,17,FALSE)=0,"",VLOOKUP($A18,'B2B - Flux 2 - CII'!$A18:$R276,17,FALSE))</f>
        <v/>
      </c>
    </row>
    <row r="19" spans="1:18" ht="85.5" x14ac:dyDescent="0.25">
      <c r="A19" s="23" t="s">
        <v>64</v>
      </c>
      <c r="B19" s="22" t="str">
        <f xml:space="preserve"> IF(VLOOKUP($A19,'B2B - Flux 2 - CII'!$A19:$R277,2,FALSE)=0,"",VLOOKUP($A19,'B2B - Flux 2 - CII'!$A19:$R277,2,FALSE))</f>
        <v>0.N</v>
      </c>
      <c r="C19" s="30" t="str">
        <f xml:space="preserve"> IF(VLOOKUP($A19,'B2B - Flux 2 - CII'!$A19:$R277,3,FALSE)=0,"",VLOOKUP($A19,'B2B - Flux 2 - CII'!$A19:$R277,3,FALSE))</f>
        <v>RÉFÉRENCE À UNE FACTURE ANTÉRIEURE</v>
      </c>
      <c r="D19" s="24"/>
      <c r="E19" s="24"/>
      <c r="F19" s="24"/>
      <c r="G19" s="101" t="str">
        <f xml:space="preserve"> IF(VLOOKUP($A19,'B2B - Flux 2 - CII'!$A19:$R277,7,FALSE)=0,"",VLOOKUP($A19,'B2B - Flux 2 - CII'!$A19:$R277,7,FALSE))</f>
        <v>/rsm:CrossIndustryInvoice/rsm:SupplyChainTradeTransaction/ram:ApplicableHeaderTradeSettlement/ram:InvoiceReferencedDocument</v>
      </c>
      <c r="H19" s="118" t="str">
        <f xml:space="preserve"> IF(VLOOKUP($A19,'B2B - Flux 2 - CII'!$A19:$R277,8,FALSE)=0,"",VLOOKUP($A19,'B2B - Flux 2 - CII'!$A19:$R277,8,FALSE))</f>
        <v/>
      </c>
      <c r="I19" s="118" t="str">
        <f xml:space="preserve"> IF(VLOOKUP($A19,'B2B - Flux 2 - CII'!$A19:$R277,9,FALSE)=0,"",VLOOKUP($A19,'B2B - Flux 2 - CII'!$A19:$R277,9,FALSE))</f>
        <v/>
      </c>
      <c r="J19" s="173" t="str">
        <f xml:space="preserve"> IF(VLOOKUP($A19,'B2B - Flux 2 - CII'!$A19:$R277,10,FALSE)=0,"",VLOOKUP($A19,'B2B - Flux 2 - CII'!$A19:$R277,10,FALSE))</f>
        <v/>
      </c>
      <c r="K19" s="118" t="str">
        <f xml:space="preserve"> IF(VLOOKUP($A19,'B2B - Flux 2 - CII'!$A19:$R277,11,FALSE)=0,"",VLOOKUP($A19,'B2B - Flux 2 - CII'!$A19:$R277,11,FALSE))</f>
        <v/>
      </c>
      <c r="L19" s="132" t="str">
        <f xml:space="preserve"> IF(VLOOKUP($A19,'B2B - Flux 2 - CII'!$A19:$R277,12,FALSE)=0,"",VLOOKUP($A19,'B2B - Flux 2 - CII'!$A19:$R277,12,FALSE))</f>
        <v>Groupe de termes métiers fournissant des informations sur une Facture antérieure qui doit être rectifiée ou faire l’objet d’une facture d’avoir.</v>
      </c>
      <c r="M19" s="154" t="str">
        <f xml:space="preserve"> IF(VLOOKUP($A19,'B2B - Flux 2 - CII'!$A19:$R277,13,FALSE)=0,"",VLOOKUP($A19,'B2B - Flux 2 - CII'!$A19:$R277,13,FALSE))</f>
        <v>À utiliser dans les cas suivants : 
- la correction d'une facture précédente
- la facture finale faisant référence à des factures partielles précédentes
- la facture finale faisant référence à des factures de pré-paiement précédentes</v>
      </c>
      <c r="N19" s="155" t="str">
        <f>IF(ISERROR(VLOOKUP($A19,'B2B - Flux 1 - UBL'!$A$6:$O$89,15,FALSE)),"",VLOOKUP($A19,'B2B - Flux 1 - UBL'!$A$6:$O$89,15,FALSE))</f>
        <v>DEMARRAGE</v>
      </c>
      <c r="O19" s="156" t="str">
        <f xml:space="preserve"> IF(VLOOKUP($A19,'B2B - Flux 2 - CII'!$A19:$R277,14,FALSE)=0,"",VLOOKUP($A19,'B2B - Flux 2 - CII'!$A19:$R277,14,FALSE))</f>
        <v>G1.31</v>
      </c>
      <c r="P19" s="156" t="str">
        <f xml:space="preserve"> IF(VLOOKUP($A19,'B2B - Flux 2 - CII'!$A19:$R277,15,FALSE)=0,"",VLOOKUP($A19,'B2B - Flux 2 - CII'!$A19:$R277,15,FALSE))</f>
        <v/>
      </c>
      <c r="Q19" s="156" t="str">
        <f xml:space="preserve"> IF(VLOOKUP($A19,'B2B - Flux 2 - CII'!$A19:$R277,16,FALSE)=0,"",VLOOKUP($A19,'B2B - Flux 2 - CII'!$A19:$R277,16,FALSE))</f>
        <v/>
      </c>
      <c r="R19" s="118" t="str">
        <f xml:space="preserve"> IF(VLOOKUP($A19,'B2B - Flux 2 - CII'!$A19:$R277,17,FALSE)=0,"",VLOOKUP($A19,'B2B - Flux 2 - CII'!$A19:$R277,17,FALSE))</f>
        <v/>
      </c>
    </row>
    <row r="20" spans="1:18" ht="28.5" x14ac:dyDescent="0.25">
      <c r="A20" s="35" t="s">
        <v>66</v>
      </c>
      <c r="B20" s="22" t="str">
        <f xml:space="preserve"> IF(VLOOKUP($A20,'B2B - Flux 2 - CII'!$A20:$R278,2,FALSE)=0,"",VLOOKUP($A20,'B2B - Flux 2 - CII'!$A20:$R278,2,FALSE))</f>
        <v>1.1</v>
      </c>
      <c r="C20" s="31"/>
      <c r="D20" s="32" t="str">
        <f xml:space="preserve"> IF(VLOOKUP($A20,'B2B - Flux 2 - CII'!$A20:$R278,4,FALSE)=0,"",VLOOKUP($A20,'B2B - Flux 2 - CII'!$A20:$R278,4,FALSE))</f>
        <v>Référence à une facture antérieure</v>
      </c>
      <c r="E20" s="32"/>
      <c r="F20" s="32"/>
      <c r="G20" s="101" t="str">
        <f xml:space="preserve"> IF(VLOOKUP($A20,'B2B - Flux 2 - CII'!$A20:$R278,7,FALSE)=0,"",VLOOKUP($A20,'B2B - Flux 2 - CII'!$A20:$R278,7,FALSE))</f>
        <v>/rsm:CrossIndustryInvoice/rsm:SupplyChainTradeTransaction/ram:ApplicableHeaderTradeSettlement/ram:InvoiceReferencedDocument/ram:IssuerAssignedID</v>
      </c>
      <c r="H20" s="47" t="str">
        <f xml:space="preserve"> IF(VLOOKUP($A20,'B2B - Flux 2 - CII'!$A20:$R278,8,FALSE)=0,"",VLOOKUP($A20,'B2B - Flux 2 - CII'!$A20:$R278,8,FALSE))</f>
        <v>REFERENCE DE DOCUMENT</v>
      </c>
      <c r="I20" s="28">
        <f xml:space="preserve"> IF(VLOOKUP($A20,'B2B - Flux 2 - CII'!$A20:$R278,9,FALSE)=0,"",VLOOKUP($A20,'B2B - Flux 2 - CII'!$A20:$R278,9,FALSE))</f>
        <v>20</v>
      </c>
      <c r="J20" s="28" t="str">
        <f xml:space="preserve"> IF(VLOOKUP($A20,'B2B - Flux 2 - CII'!$A20:$R278,10,FALSE)=0,"",VLOOKUP($A20,'B2B - Flux 2 - CII'!$A20:$R278,10,FALSE))</f>
        <v/>
      </c>
      <c r="K20" s="55" t="str">
        <f xml:space="preserve"> IF(VLOOKUP($A20,'B2B - Flux 2 - CII'!$A20:$R278,11,FALSE)=0,"",VLOOKUP($A20,'B2B - Flux 2 - CII'!$A20:$R278,11,FALSE))</f>
        <v/>
      </c>
      <c r="L20" s="27" t="str">
        <f xml:space="preserve"> IF(VLOOKUP($A20,'B2B - Flux 2 - CII'!$A20:$R278,12,FALSE)=0,"",VLOOKUP($A20,'B2B - Flux 2 - CII'!$A20:$R278,12,FALSE))</f>
        <v>Identification d'une Facture précédemment envoyée par le Vendeur.</v>
      </c>
      <c r="M20" s="101" t="str">
        <f xml:space="preserve"> IF(VLOOKUP($A20,'B2B - Flux 2 - CII'!$A20:$R278,13,FALSE)=0,"",VLOOKUP($A20,'B2B - Flux 2 - CII'!$A20:$R278,13,FALSE))</f>
        <v/>
      </c>
      <c r="N20" s="137" t="str">
        <f>IF(ISERROR(VLOOKUP($A20,'B2B - Flux 1 - UBL'!$A$6:$O$89,15,FALSE)),"",VLOOKUP($A20,'B2B - Flux 1 - UBL'!$A$6:$O$89,15,FALSE))</f>
        <v>DEMARRAGE</v>
      </c>
      <c r="O20" s="143" t="str">
        <f xml:space="preserve"> IF(VLOOKUP($A20,'B2B - Flux 2 - CII'!$A20:$R278,14,FALSE)=0,"",VLOOKUP($A20,'B2B - Flux 2 - CII'!$A20:$R278,14,FALSE))</f>
        <v>G1.05
G1.06 (B2G-FT)</v>
      </c>
      <c r="P20" s="143" t="str">
        <f xml:space="preserve"> IF(VLOOKUP($A20,'B2B - Flux 2 - CII'!$A20:$R278,15,FALSE)=0,"",VLOOKUP($A20,'B2B - Flux 2 - CII'!$A20:$R278,15,FALSE))</f>
        <v/>
      </c>
      <c r="Q20" s="22" t="str">
        <f xml:space="preserve"> IF(VLOOKUP($A20,'B2B - Flux 2 - CII'!$A20:$R278,16,FALSE)=0,"",VLOOKUP($A20,'B2B - Flux 2 - CII'!$A20:$R278,16,FALSE))</f>
        <v>BR-55</v>
      </c>
      <c r="R20" s="27" t="str">
        <f xml:space="preserve"> IF(VLOOKUP($A20,'B2B - Flux 2 - CII'!$A20:$R278,17,FALSE)=0,"",VLOOKUP($A20,'B2B - Flux 2 - CII'!$A20:$R278,17,FALSE))</f>
        <v/>
      </c>
    </row>
    <row r="21" spans="1:18" ht="42.75" x14ac:dyDescent="0.25">
      <c r="A21" s="35" t="s">
        <v>69</v>
      </c>
      <c r="B21" s="22" t="str">
        <f xml:space="preserve"> IF(VLOOKUP($A21,'B2B - Flux 2 - CII'!$A21:$R279,2,FALSE)=0,"",VLOOKUP($A21,'B2B - Flux 2 - CII'!$A21:$R279,2,FALSE))</f>
        <v>0.1</v>
      </c>
      <c r="C21" s="39"/>
      <c r="D21" s="32" t="str">
        <f xml:space="preserve"> IF(VLOOKUP($A21,'B2B - Flux 2 - CII'!$A21:$R279,4,FALSE)=0,"",VLOOKUP($A21,'B2B - Flux 2 - CII'!$A21:$R279,4,FALSE))</f>
        <v>Date d'émission de facture antérieure</v>
      </c>
      <c r="E21" s="32"/>
      <c r="F21" s="32"/>
      <c r="G21" s="101" t="str">
        <f xml:space="preserve"> IF(VLOOKUP($A21,'B2B - Flux 2 - CII'!$A21:$R279,7,FALSE)=0,"",VLOOKUP($A21,'B2B - Flux 2 - CII'!$A21:$R279,7,FALSE))</f>
        <v>/rsm:CrossIndustryInvoice/rsm:SupplyChainTradeTransaction/ram:ApplicableHeaderTradeSettlement/ram:InvoiceReferencedDocument/ram:FormattedIssueDateTime/qdt:DateTimeString</v>
      </c>
      <c r="H21" s="28" t="str">
        <f xml:space="preserve"> IF(VLOOKUP($A21,'B2B - Flux 2 - CII'!$A21:$R279,8,FALSE)=0,"",VLOOKUP($A21,'B2B - Flux 2 - CII'!$A21:$R279,8,FALSE))</f>
        <v>DATE</v>
      </c>
      <c r="I21" s="28" t="str">
        <f xml:space="preserve"> IF(VLOOKUP($A21,'B2B - Flux 2 - CII'!$A21:$R279,9,FALSE)=0,"",VLOOKUP($A21,'B2B - Flux 2 - CII'!$A21:$R279,9,FALSE))</f>
        <v>ISO</v>
      </c>
      <c r="J21" s="28" t="str">
        <f ca="1" xml:space="preserve"> IF(VLOOKUP($A21,'B2B - Flux 2 - CII'!$A21:$R279,10,FALSE)=0,"",VLOOKUP($A21,'B2B - Flux 2 - CII'!$A21:$R279,10,FALSE))</f>
        <v>AAAAMMJJ</v>
      </c>
      <c r="K21" s="55" t="str">
        <f xml:space="preserve"> IF(VLOOKUP($A21,'B2B - Flux 2 - CII'!$A21:$R279,11,FALSE)=0,"",VLOOKUP($A21,'B2B - Flux 2 - CII'!$A21:$R279,11,FALSE))</f>
        <v/>
      </c>
      <c r="L21" s="27" t="str">
        <f xml:space="preserve"> IF(VLOOKUP($A21,'B2B - Flux 2 - CII'!$A21:$R279,12,FALSE)=0,"",VLOOKUP($A21,'B2B - Flux 2 - CII'!$A21:$R279,12,FALSE))</f>
        <v>Date à laquelle la Facture antérieure a été émise.</v>
      </c>
      <c r="M21" s="101" t="str">
        <f xml:space="preserve"> IF(VLOOKUP($A21,'B2B - Flux 2 - CII'!$A21:$R279,13,FALSE)=0,"",VLOOKUP($A21,'B2B - Flux 2 - CII'!$A21:$R279,13,FALSE))</f>
        <v>La Date d'émission de facture antérieure doit être fournie si l'identifiant de facture antérieure n'est pas unique.</v>
      </c>
      <c r="N21" s="137" t="str">
        <f>IF(ISERROR(VLOOKUP($A21,'B2B - Flux 1 - UBL'!$A$6:$O$89,15,FALSE)),"",VLOOKUP($A21,'B2B - Flux 1 - UBL'!$A$6:$O$89,15,FALSE))</f>
        <v>CIBLE</v>
      </c>
      <c r="O21" s="143" t="str">
        <f xml:space="preserve"> IF(VLOOKUP($A21,'B2B - Flux 2 - CII'!$A21:$R279,14,FALSE)=0,"",VLOOKUP($A21,'B2B - Flux 2 - CII'!$A21:$R279,14,FALSE))</f>
        <v>G1.09
G1.36
G6.09</v>
      </c>
      <c r="P21" s="143" t="str">
        <f xml:space="preserve"> IF(VLOOKUP($A21,'B2B - Flux 2 - CII'!$A21:$R279,15,FALSE)=0,"",VLOOKUP($A21,'B2B - Flux 2 - CII'!$A21:$R279,15,FALSE))</f>
        <v/>
      </c>
      <c r="Q21" s="22" t="str">
        <f xml:space="preserve"> IF(VLOOKUP($A21,'B2B - Flux 2 - CII'!$A21:$R279,16,FALSE)=0,"",VLOOKUP($A21,'B2B - Flux 2 - CII'!$A21:$R279,16,FALSE))</f>
        <v/>
      </c>
      <c r="R21" s="27" t="str">
        <f xml:space="preserve"> IF(VLOOKUP($A21,'B2B - Flux 2 - CII'!$A21:$R279,17,FALSE)=0,"",VLOOKUP($A21,'B2B - Flux 2 - CII'!$A21:$R279,17,FALSE))</f>
        <v/>
      </c>
    </row>
    <row r="22" spans="1:18" ht="28.5" x14ac:dyDescent="0.25">
      <c r="A22" s="23" t="s">
        <v>72</v>
      </c>
      <c r="B22" s="22" t="str">
        <f xml:space="preserve"> IF(VLOOKUP($A22,'B2B - Flux 2 - CII'!$A22:$R280,2,FALSE)=0,"",VLOOKUP($A22,'B2B - Flux 2 - CII'!$A22:$R280,2,FALSE))</f>
        <v>1.1</v>
      </c>
      <c r="C22" s="40" t="str">
        <f xml:space="preserve"> IF(VLOOKUP($A22,'B2B - Flux 2 - CII'!$A22:$R280,3,FALSE)=0,"",VLOOKUP($A22,'B2B - Flux 2 - CII'!$A22:$R280,3,FALSE))</f>
        <v>VENDEUR</v>
      </c>
      <c r="D22" s="24" t="str">
        <f xml:space="preserve"> IF(VLOOKUP($A22,'B2B - Flux 2 - CII'!$A22:$R280,4,FALSE)=0,"",VLOOKUP($A22,'B2B - Flux 2 - CII'!$A22:$R280,4,FALSE))</f>
        <v/>
      </c>
      <c r="E22" s="24" t="str">
        <f xml:space="preserve"> IF(VLOOKUP($A22,'B2B - Flux 2 - CII'!$A22:$R280,5,FALSE)=0,"",VLOOKUP($A22,'B2B - Flux 2 - CII'!$A22:$R280,5,FALSE))</f>
        <v/>
      </c>
      <c r="F22" s="24" t="str">
        <f xml:space="preserve"> IF(VLOOKUP($A22,'B2B - Flux 2 - CII'!$A22:$R280,6,FALSE)=0,"",VLOOKUP($A22,'B2B - Flux 2 - CII'!$A22:$R280,6,FALSE))</f>
        <v/>
      </c>
      <c r="G22" s="101" t="str">
        <f xml:space="preserve"> IF(VLOOKUP($A22,'B2B - Flux 2 - CII'!$A22:$R280,7,FALSE)=0,"",VLOOKUP($A22,'B2B - Flux 2 - CII'!$A22:$R280,7,FALSE))</f>
        <v>/rsm:CrossIndustryInvoice/rsm:SupplyChainTradeTransaction/ram:ApplicableHeaderTradeAgreement/ram:SellerTradeParty</v>
      </c>
      <c r="H22" s="118" t="str">
        <f xml:space="preserve"> IF(VLOOKUP($A22,'B2B - Flux 2 - CII'!$A22:$R280,8,FALSE)=0,"",VLOOKUP($A22,'B2B - Flux 2 - CII'!$A22:$R280,8,FALSE))</f>
        <v/>
      </c>
      <c r="I22" s="118" t="str">
        <f xml:space="preserve"> IF(VLOOKUP($A22,'B2B - Flux 2 - CII'!$A22:$R280,9,FALSE)=0,"",VLOOKUP($A22,'B2B - Flux 2 - CII'!$A22:$R280,9,FALSE))</f>
        <v/>
      </c>
      <c r="J22" s="173" t="str">
        <f xml:space="preserve"> IF(VLOOKUP($A22,'B2B - Flux 2 - CII'!$A22:$R280,10,FALSE)=0,"",VLOOKUP($A22,'B2B - Flux 2 - CII'!$A22:$R280,10,FALSE))</f>
        <v/>
      </c>
      <c r="K22" s="118" t="str">
        <f xml:space="preserve"> IF(VLOOKUP($A22,'B2B - Flux 2 - CII'!$A22:$R280,11,FALSE)=0,"",VLOOKUP($A22,'B2B - Flux 2 - CII'!$A22:$R280,11,FALSE))</f>
        <v/>
      </c>
      <c r="L22" s="132" t="str">
        <f xml:space="preserve"> IF(VLOOKUP($A22,'B2B - Flux 2 - CII'!$A22:$R280,12,FALSE)=0,"",VLOOKUP($A22,'B2B - Flux 2 - CII'!$A22:$R280,12,FALSE))</f>
        <v>Groupe de termes métiers fournissant des informations sur le Vendeur.</v>
      </c>
      <c r="M22" s="154" t="str">
        <f xml:space="preserve"> IF(VLOOKUP($A22,'B2B - Flux 2 - CII'!$A22:$R280,13,FALSE)=0,"",VLOOKUP($A22,'B2B - Flux 2 - CII'!$A22:$R280,13,FALSE))</f>
        <v/>
      </c>
      <c r="N22" s="155" t="str">
        <f>IF(ISERROR(VLOOKUP($A22,'B2B - Flux 1 - UBL'!$A$6:$O$89,15,FALSE)),"",VLOOKUP($A22,'B2B - Flux 1 - UBL'!$A$6:$O$89,15,FALSE))</f>
        <v>DEMARRAGE</v>
      </c>
      <c r="O22" s="156" t="str">
        <f xml:space="preserve"> IF(VLOOKUP($A22,'B2B - Flux 2 - CII'!$A22:$R280,14,FALSE)=0,"",VLOOKUP($A22,'B2B - Flux 2 - CII'!$A22:$R280,14,FALSE))</f>
        <v/>
      </c>
      <c r="P22" s="156" t="str">
        <f xml:space="preserve"> IF(VLOOKUP($A22,'B2B - Flux 2 - CII'!$A22:$R280,15,FALSE)=0,"",VLOOKUP($A22,'B2B - Flux 2 - CII'!$A22:$R280,15,FALSE))</f>
        <v/>
      </c>
      <c r="Q22" s="156" t="str">
        <f xml:space="preserve"> IF(VLOOKUP($A22,'B2B - Flux 2 - CII'!$A22:$R280,16,FALSE)=0,"",VLOOKUP($A22,'B2B - Flux 2 - CII'!$A22:$R280,16,FALSE))</f>
        <v/>
      </c>
      <c r="R22" s="118" t="str">
        <f xml:space="preserve"> IF(VLOOKUP($A22,'B2B - Flux 2 - CII'!$A22:$R280,17,FALSE)=0,"",VLOOKUP($A22,'B2B - Flux 2 - CII'!$A22:$R280,17,FALSE))</f>
        <v/>
      </c>
    </row>
    <row r="23" spans="1:18" ht="85.5" x14ac:dyDescent="0.25">
      <c r="A23" s="35" t="s">
        <v>76</v>
      </c>
      <c r="B23" s="41" t="str">
        <f xml:space="preserve"> IF(VLOOKUP($A23,'B2B - Flux 2 - CII'!$A23:$R281,2,FALSE)=0,"",VLOOKUP($A23,'B2B - Flux 2 - CII'!$A23:$R281,2,FALSE))</f>
        <v>0.n</v>
      </c>
      <c r="C23" s="31"/>
      <c r="D23" s="32" t="str">
        <f xml:space="preserve"> IF(VLOOKUP($A23,'B2B - Flux 2 - CII'!$A23:$R281,4,FALSE)=0,"",VLOOKUP($A23,'B2B - Flux 2 - CII'!$A23:$R281,4,FALSE))</f>
        <v>identifiant complémentaire</v>
      </c>
      <c r="E23" s="32"/>
      <c r="F23" s="33"/>
      <c r="G23" s="101" t="str">
        <f xml:space="preserve"> IF(VLOOKUP($A23,'B2B - Flux 2 - CII'!$A23:$R281,7,FALSE)=0,"",VLOOKUP($A23,'B2B - Flux 2 - CII'!$A23:$R281,7,FALSE))</f>
        <v>/rsm:CrossIndustryInvoice/rsm:SupplyChainTradeTransaction/ram:ApplicableHeaderTradeAgreement/ram:SellerTradeParty/ram:GlobalID</v>
      </c>
      <c r="H23" s="47" t="str">
        <f xml:space="preserve"> IF(VLOOKUP($A23,'B2B - Flux 2 - CII'!$A23:$R281,8,FALSE)=0,"",VLOOKUP($A23,'B2B - Flux 2 - CII'!$A23:$R281,8,FALSE))</f>
        <v>IDENTIFIANT</v>
      </c>
      <c r="I23" s="28">
        <f xml:space="preserve"> IF(VLOOKUP($A23,'B2B - Flux 2 - CII'!$A23:$R281,9,FALSE)=0,"",VLOOKUP($A23,'B2B - Flux 2 - CII'!$A23:$R281,9,FALSE))</f>
        <v>100</v>
      </c>
      <c r="J23" s="28" t="str">
        <f xml:space="preserve"> IF(VLOOKUP($A23,'B2B - Flux 2 - CII'!$A23:$R281,10,FALSE)=0,"",VLOOKUP($A23,'B2B - Flux 2 - CII'!$A23:$R281,10,FALSE))</f>
        <v/>
      </c>
      <c r="K23" s="55" t="str">
        <f xml:space="preserve"> IF(VLOOKUP($A23,'B2B - Flux 2 - CII'!$A23:$R281,11,FALSE)=0,"",VLOOKUP($A23,'B2B - Flux 2 - CII'!$A23:$R281,11,FALSE))</f>
        <v>C'est le numéro de SIRET qu'il faudra à minima renseigner</v>
      </c>
      <c r="L23" s="27" t="str">
        <f xml:space="preserve"> IF(VLOOKUP($A23,'B2B - Flux 2 - CII'!$A23:$R281,12,FALSE)=0,"",VLOOKUP($A23,'B2B - Flux 2 - CII'!$A23:$R281,12,FALSE))</f>
        <v>Identification du Vendeur</v>
      </c>
      <c r="M23" s="101" t="str">
        <f xml:space="preserve"> IF(VLOOKUP($A23,'B2B - Flux 2 - CII'!$A23:$R281,13,FALSE)=0,"",VLOOKUP($A23,'B2B - Flux 2 - CII'!$A23:$R281,13,FALSE))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23" s="137" t="str">
        <f>IF(ISERROR(VLOOKUP($A23,'B2B - Flux 1 - UBL'!$A$6:$O$89,15,FALSE)),"",VLOOKUP($A23,'B2B - Flux 1 - UBL'!$A$6:$O$89,15,FALSE))</f>
        <v/>
      </c>
      <c r="O23" s="143" t="str">
        <f xml:space="preserve"> IF(VLOOKUP($A23,'B2B - Flux 2 - CII'!$A23:$R281,14,FALSE)=0,"",VLOOKUP($A23,'B2B - Flux 2 - CII'!$A23:$R281,14,FALSE))</f>
        <v/>
      </c>
      <c r="P23" s="143" t="str">
        <f xml:space="preserve"> IF(VLOOKUP($A23,'B2B - Flux 2 - CII'!$A23:$R281,15,FALSE)=0,"",VLOOKUP($A23,'B2B - Flux 2 - CII'!$A23:$R281,15,FALSE))</f>
        <v/>
      </c>
      <c r="Q23" s="22" t="str">
        <f xml:space="preserve"> IF(VLOOKUP($A23,'B2B - Flux 2 - CII'!$A23:$R281,16,FALSE)=0,"",VLOOKUP($A23,'B2B - Flux 2 - CII'!$A23:$R281,16,FALSE))</f>
        <v>BR-CO-26</v>
      </c>
      <c r="R23" s="27" t="str">
        <f xml:space="preserve"> IF(VLOOKUP($A23,'B2B - Flux 2 - CII'!$A23:$R281,17,FALSE)=0,"",VLOOKUP($A23,'B2B - Flux 2 - CII'!$A23:$R281,17,FALSE))</f>
        <v/>
      </c>
    </row>
    <row r="24" spans="1:18" ht="57" x14ac:dyDescent="0.25">
      <c r="A24" s="35" t="s">
        <v>1204</v>
      </c>
      <c r="B24" s="41" t="str">
        <f xml:space="preserve"> IF(VLOOKUP($A24,'B2B - Flux 2 - CII'!$A24:$R282,2,FALSE)=0,"",VLOOKUP($A24,'B2B - Flux 2 - CII'!$A24:$R282,2,FALSE))</f>
        <v>0.1</v>
      </c>
      <c r="C24" s="31"/>
      <c r="D24" s="32" t="str">
        <f xml:space="preserve"> IF(VLOOKUP($A24,'B2B - Flux 2 - CII'!$A24:$R282,4,FALSE)=0,"",VLOOKUP($A24,'B2B - Flux 2 - CII'!$A24:$R282,4,FALSE))</f>
        <v>Identifiant du schéma</v>
      </c>
      <c r="E24" s="32"/>
      <c r="F24" s="33"/>
      <c r="G24" s="101" t="str">
        <f xml:space="preserve"> IF(VLOOKUP($A24,'B2B - Flux 2 - CII'!$A24:$R282,7,FALSE)=0,"",VLOOKUP($A24,'B2B - Flux 2 - CII'!$A24:$R282,7,FALSE))</f>
        <v>/rsm:CrossIndustryInvoice/rsm:SupplyChainTradeTransaction/ram:ApplicableHeaderTradeAgreement/ram:SellerTradeParty/ram:GlobalID/@schemeID</v>
      </c>
      <c r="H24" s="47" t="str">
        <f xml:space="preserve"> IF(VLOOKUP($A24,'B2B - Flux 2 - CII'!$A24:$R282,8,FALSE)=0,"",VLOOKUP($A24,'B2B - Flux 2 - CII'!$A24:$R282,8,FALSE))</f>
        <v>IDENTIFIANT</v>
      </c>
      <c r="I24" s="28">
        <f xml:space="preserve"> IF(VLOOKUP($A24,'B2B - Flux 2 - CII'!$A24:$R282,9,FALSE)=0,"",VLOOKUP($A24,'B2B - Flux 2 - CII'!$A24:$R282,9,FALSE))</f>
        <v>5</v>
      </c>
      <c r="J24" s="28" t="str">
        <f xml:space="preserve"> IF(VLOOKUP($A24,'B2B - Flux 2 - CII'!$A24:$R282,10,FALSE)=0,"",VLOOKUP($A24,'B2B - Flux 2 - CII'!$A24:$R282,10,FALSE))</f>
        <v/>
      </c>
      <c r="K24" s="55" t="str">
        <f xml:space="preserve"> IF(VLOOKUP($A24,'B2B - Flux 2 - CII'!$A24:$R282,11,FALSE)=0,"",VLOOKUP($A24,'B2B - Flux 2 - CII'!$A24:$R282,11,FALSE))</f>
        <v/>
      </c>
      <c r="L24" s="27" t="str">
        <f xml:space="preserve"> IF(VLOOKUP($A24,'B2B - Flux 2 - CII'!$A24:$R282,12,FALSE)=0,"",VLOOKUP($A24,'B2B - Flux 2 - CII'!$A24:$R282,12,FALSE))</f>
        <v>Identifiant du schéma de l'identifiant du vendeur.</v>
      </c>
      <c r="M24" s="101" t="str">
        <f xml:space="preserve"> IF(VLOOKUP($A24,'B2B - Flux 2 - CII'!$A24:$R282,13,FALSE)=0,"",VLOOKUP($A24,'B2B - Flux 2 - CII'!$A24:$R282,13,FALSE))</f>
        <v>S'il est utilisé, l'identifiant du schéma doit être choisi parmi les entrées  de liste publiée par l'agence de maintenance ISO 6523.</v>
      </c>
      <c r="N24" s="137" t="str">
        <f>IF(ISERROR(VLOOKUP($A24,'B2B - Flux 1 - UBL'!$A$6:$O$89,15,FALSE)),"",VLOOKUP($A24,'B2B - Flux 1 - UBL'!$A$6:$O$89,15,FALSE))</f>
        <v/>
      </c>
      <c r="O24" s="143" t="str">
        <f xml:space="preserve"> IF(VLOOKUP($A24,'B2B - Flux 2 - CII'!$A24:$R282,14,FALSE)=0,"",VLOOKUP($A24,'B2B - Flux 2 - CII'!$A24:$R282,14,FALSE))</f>
        <v>G1.08
G2.07
G1.11
S1.11</v>
      </c>
      <c r="P24" s="143" t="str">
        <f xml:space="preserve"> IF(VLOOKUP($A24,'B2B - Flux 2 - CII'!$A24:$R282,15,FALSE)=0,"",VLOOKUP($A24,'B2B - Flux 2 - CII'!$A24:$R282,15,FALSE))</f>
        <v/>
      </c>
      <c r="Q24" s="22" t="str">
        <f xml:space="preserve"> IF(VLOOKUP($A24,'B2B - Flux 2 - CII'!$A24:$R282,16,FALSE)=0,"",VLOOKUP($A24,'B2B - Flux 2 - CII'!$A24:$R282,16,FALSE))</f>
        <v/>
      </c>
      <c r="R24" s="27" t="str">
        <f xml:space="preserve"> IF(VLOOKUP($A24,'B2B - Flux 2 - CII'!$A24:$R282,17,FALSE)=0,"",VLOOKUP($A24,'B2B - Flux 2 - CII'!$A24:$R282,17,FALSE))</f>
        <v/>
      </c>
    </row>
    <row r="25" spans="1:18" ht="42.75" x14ac:dyDescent="0.25">
      <c r="A25" s="35" t="s">
        <v>78</v>
      </c>
      <c r="B25" s="22" t="str">
        <f xml:space="preserve"> IF(VLOOKUP($A25,'B2B - Flux 2 - CII'!$A25:$R283,2,FALSE)=0,"",VLOOKUP($A25,'B2B - Flux 2 - CII'!$A25:$R283,2,FALSE))</f>
        <v>0.1</v>
      </c>
      <c r="C25" s="31"/>
      <c r="D25" s="32" t="str">
        <f xml:space="preserve"> IF(VLOOKUP($A25,'B2B - Flux 2 - CII'!$A25:$R283,4,FALSE)=0,"",VLOOKUP($A25,'B2B - Flux 2 - CII'!$A25:$R283,4,FALSE))</f>
        <v>Numéro de SIREN</v>
      </c>
      <c r="E25" s="32"/>
      <c r="F25" s="33"/>
      <c r="G25" s="101" t="str">
        <f xml:space="preserve"> IF(VLOOKUP($A25,'B2B - Flux 2 - CII'!$A25:$R283,7,FALSE)=0,"",VLOOKUP($A25,'B2B - Flux 2 - CII'!$A25:$R283,7,FALSE))</f>
        <v>/rsm:CrossIndustryInvoice/rsm:SupplyChainTradeTransaction/ram:ApplicableHeaderTradeAgreement/ram:SellerTradeParty/ram:SpecifiedLegalOrganization/ram:ID</v>
      </c>
      <c r="H25" s="47" t="str">
        <f xml:space="preserve"> IF(VLOOKUP($A25,'B2B - Flux 2 - CII'!$A25:$R283,8,FALSE)=0,"",VLOOKUP($A25,'B2B - Flux 2 - CII'!$A25:$R283,8,FALSE))</f>
        <v>IDENTIFIANT</v>
      </c>
      <c r="I25" s="28">
        <f xml:space="preserve"> IF(VLOOKUP($A25,'B2B - Flux 2 - CII'!$A25:$R283,9,FALSE)=0,"",VLOOKUP($A25,'B2B - Flux 2 - CII'!$A25:$R283,9,FALSE))</f>
        <v>9</v>
      </c>
      <c r="J25" s="28" t="str">
        <f xml:space="preserve"> IF(VLOOKUP($A25,'B2B - Flux 2 - CII'!$A25:$R283,10,FALSE)=0,"",VLOOKUP($A25,'B2B - Flux 2 - CII'!$A25:$R283,10,FALSE))</f>
        <v xml:space="preserve">CODE 0002 + SIREN
</v>
      </c>
      <c r="K25" s="55" t="str">
        <f xml:space="preserve"> IF(VLOOKUP($A25,'B2B - Flux 2 - CII'!$A25:$R283,11,FALSE)=0,"",VLOOKUP($A25,'B2B - Flux 2 - CII'!$A25:$R283,11,FALSE))</f>
        <v/>
      </c>
      <c r="L25" s="27" t="str">
        <f xml:space="preserve"> IF(VLOOKUP($A25,'B2B - Flux 2 - CII'!$A25:$R283,12,FALSE)=0,"",VLOOKUP($A25,'B2B - Flux 2 - CII'!$A25:$R283,12,FALSE))</f>
        <v>Identifiant délivré par un organisme d’enregistrement officiel, qui identifie le Vendeur comme une entité juridique ou une personne morale.</v>
      </c>
      <c r="M25" s="101" t="str">
        <f xml:space="preserve"> IF(VLOOKUP($A25,'B2B - Flux 2 - CII'!$A25:$R283,13,FALSE)=0,"",VLOOKUP($A25,'B2B - Flux 2 - CII'!$A25:$R283,13,FALSE))</f>
        <v>Si aucun schéma d'identification n'est précisé, il devrait être connu de l'Acheteur et du Vendeur.</v>
      </c>
      <c r="N25" s="137" t="str">
        <f>IF(ISERROR(VLOOKUP($A25,'B2B - Flux 1 - UBL'!$A$6:$O$89,15,FALSE)),"",VLOOKUP($A25,'B2B - Flux 1 - UBL'!$A$6:$O$89,15,FALSE))</f>
        <v>DEMARRAGE</v>
      </c>
      <c r="O25" s="143" t="str">
        <f xml:space="preserve"> IF(VLOOKUP($A25,'B2B - Flux 2 - CII'!$A25:$R283,14,FALSE)=0,"",VLOOKUP($A25,'B2B - Flux 2 - CII'!$A25:$R283,14,FALSE))</f>
        <v>G1.61</v>
      </c>
      <c r="P25" s="143" t="str">
        <f xml:space="preserve"> IF(VLOOKUP($A25,'B2B - Flux 2 - CII'!$A25:$R283,15,FALSE)=0,"",VLOOKUP($A25,'B2B - Flux 2 - CII'!$A25:$R283,15,FALSE))</f>
        <v/>
      </c>
      <c r="Q25" s="22" t="str">
        <f xml:space="preserve"> IF(VLOOKUP($A25,'B2B - Flux 2 - CII'!$A25:$R283,16,FALSE)=0,"",VLOOKUP($A25,'B2B - Flux 2 - CII'!$A25:$R283,16,FALSE))</f>
        <v>BR-CO-26</v>
      </c>
      <c r="R25" s="27" t="str">
        <f xml:space="preserve"> IF(VLOOKUP($A25,'B2B - Flux 2 - CII'!$A25:$R283,17,FALSE)=0,"",VLOOKUP($A25,'B2B - Flux 2 - CII'!$A25:$R283,17,FALSE))</f>
        <v/>
      </c>
    </row>
    <row r="26" spans="1:18" ht="71.25" x14ac:dyDescent="0.25">
      <c r="A26" s="35" t="s">
        <v>81</v>
      </c>
      <c r="B26" s="22" t="str">
        <f xml:space="preserve"> IF(VLOOKUP($A26,'B2B - Flux 2 - CII'!$A26:$R284,2,FALSE)=0,"",VLOOKUP($A26,'B2B - Flux 2 - CII'!$A26:$R284,2,FALSE))</f>
        <v>0.1</v>
      </c>
      <c r="C26" s="31"/>
      <c r="D26" s="32" t="str">
        <f xml:space="preserve"> IF(VLOOKUP($A26,'B2B - Flux 2 - CII'!$A26:$R284,4,FALSE)=0,"",VLOOKUP($A26,'B2B - Flux 2 - CII'!$A26:$R284,4,FALSE))</f>
        <v>Identifiant à la TVA du vendeur</v>
      </c>
      <c r="E26" s="32"/>
      <c r="F26" s="33"/>
      <c r="G26" s="101" t="str">
        <f xml:space="preserve"> IF(VLOOKUP($A26,'B2B - Flux 2 - CII'!$A26:$R284,7,FALSE)=0,"",VLOOKUP($A26,'B2B - Flux 2 - CII'!$A26:$R284,7,FALSE))</f>
        <v>/rsm:CrossIndustryInvoice/rsm:SupplyChainTradeTransaction/ram:ApplicableHeaderTradeAgreement/ram:SellerTradeParty/ram:SpecifiedTaxRegistration/ram:ID</v>
      </c>
      <c r="H26" s="44" t="str">
        <f xml:space="preserve"> IF(VLOOKUP($A26,'B2B - Flux 2 - CII'!$A26:$R284,8,FALSE)=0,"",VLOOKUP($A26,'B2B - Flux 2 - CII'!$A26:$R284,8,FALSE))</f>
        <v>IDENTIFIANT</v>
      </c>
      <c r="I26" s="47">
        <f xml:space="preserve"> IF(VLOOKUP($A26,'B2B - Flux 2 - CII'!$A26:$R284,9,FALSE)=0,"",VLOOKUP($A26,'B2B - Flux 2 - CII'!$A26:$R284,9,FALSE))</f>
        <v>14</v>
      </c>
      <c r="J26" s="28" t="str">
        <f xml:space="preserve"> IF(VLOOKUP($A26,'B2B - Flux 2 - CII'!$A26:$R284,10,FALSE)=0,"",VLOOKUP($A26,'B2B - Flux 2 - CII'!$A26:$R284,10,FALSE))</f>
        <v/>
      </c>
      <c r="K26" s="105" t="str">
        <f xml:space="preserve"> IF(VLOOKUP($A26,'B2B - Flux 2 - CII'!$A26:$R284,11,FALSE)=0,"",VLOOKUP($A26,'B2B - Flux 2 - CII'!$A26:$R284,11,FALSE))</f>
        <v/>
      </c>
      <c r="L26" s="158" t="str">
        <f xml:space="preserve"> IF(VLOOKUP($A26,'B2B - Flux 2 - CII'!$A26:$R284,12,FALSE)=0,"",VLOOKUP($A26,'B2B - Flux 2 - CII'!$A26:$R284,12,FALSE))</f>
        <v>Identifiant à la TVA du Vendeur (également appelé Numéro d'identification à la TVA du vendeur).</v>
      </c>
      <c r="M26" s="101" t="str">
        <f xml:space="preserve"> IF(VLOOKUP($A26,'B2B - Flux 2 - CII'!$A26:$R284,13,FALSE)=0,"",VLOOKUP($A26,'B2B - Flux 2 - CII'!$A26:$R284,13,FALSE))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26" s="137" t="str">
        <f>IF(ISERROR(VLOOKUP($A26,'B2B - Flux 1 - UBL'!$A$6:$O$89,15,FALSE)),"",VLOOKUP($A26,'B2B - Flux 1 - UBL'!$A$6:$O$89,15,FALSE))</f>
        <v>DEMARRAGE</v>
      </c>
      <c r="O26" s="143" t="str">
        <f xml:space="preserve"> IF(VLOOKUP($A26,'B2B - Flux 2 - CII'!$A26:$R284,14,FALSE)=0,"",VLOOKUP($A26,'B2B - Flux 2 - CII'!$A26:$R284,14,FALSE))</f>
        <v>G1.46
G1.47</v>
      </c>
      <c r="P26" s="143" t="str">
        <f xml:space="preserve"> IF(VLOOKUP($A26,'B2B - Flux 2 - CII'!$A26:$R284,15,FALSE)=0,"",VLOOKUP($A26,'B2B - Flux 2 - CII'!$A26:$R284,15,FALSE))</f>
        <v/>
      </c>
      <c r="Q26" s="22" t="str">
        <f xml:space="preserve"> IF(VLOOKUP($A26,'B2B - Flux 2 - CII'!$A26:$R284,16,FALSE)=0,"",VLOOKUP($A26,'B2B - Flux 2 - CII'!$A26:$R284,16,FALSE))</f>
        <v>BR-CO-9
BR-CO-26</v>
      </c>
      <c r="R26" s="158" t="str">
        <f xml:space="preserve"> IF(VLOOKUP($A26,'B2B - Flux 2 - CII'!$A26:$R284,17,FALSE)=0,"",VLOOKUP($A26,'B2B - Flux 2 - CII'!$A26:$R284,17,FALSE))</f>
        <v/>
      </c>
    </row>
    <row r="27" spans="1:18" ht="28.5" x14ac:dyDescent="0.25">
      <c r="A27" s="35" t="s">
        <v>85</v>
      </c>
      <c r="B27" s="22" t="str">
        <f xml:space="preserve"> IF(VLOOKUP($A27,'B2B - Flux 2 - CII'!$A27:$R285,2,FALSE)=0,"",VLOOKUP($A27,'B2B - Flux 2 - CII'!$A27:$R285,2,FALSE))</f>
        <v>1.1</v>
      </c>
      <c r="C27" s="31"/>
      <c r="D27" s="48" t="str">
        <f xml:space="preserve"> IF(VLOOKUP($A27,'B2B - Flux 2 - CII'!$A27:$R285,4,FALSE)=0,"",VLOOKUP($A27,'B2B - Flux 2 - CII'!$A27:$R285,4,FALSE))</f>
        <v>ADRESSE POSTALE DU VENDEUR</v>
      </c>
      <c r="E27" s="32"/>
      <c r="F27" s="32"/>
      <c r="G27" s="101" t="str">
        <f xml:space="preserve"> IF(VLOOKUP($A27,'B2B - Flux 2 - CII'!$A27:$R285,7,FALSE)=0,"",VLOOKUP($A27,'B2B - Flux 2 - CII'!$A27:$R285,7,FALSE))</f>
        <v>/rsm:CrossIndustryInvoice/rsm:SupplyChainTradeTransaction/ram:ApplicableHeaderTradeAgreement/ram:SellerTradeParty/ram:PostalTradeAddress</v>
      </c>
      <c r="H27" s="118" t="str">
        <f xml:space="preserve"> IF(VLOOKUP($A27,'B2B - Flux 2 - CII'!$A27:$R285,8,FALSE)=0,"",VLOOKUP($A27,'B2B - Flux 2 - CII'!$A27:$R285,8,FALSE))</f>
        <v/>
      </c>
      <c r="I27" s="118" t="str">
        <f xml:space="preserve"> IF(VLOOKUP($A27,'B2B - Flux 2 - CII'!$A27:$R285,9,FALSE)=0,"",VLOOKUP($A27,'B2B - Flux 2 - CII'!$A27:$R285,9,FALSE))</f>
        <v/>
      </c>
      <c r="J27" s="173" t="str">
        <f xml:space="preserve"> IF(VLOOKUP($A27,'B2B - Flux 2 - CII'!$A27:$R285,10,FALSE)=0,"",VLOOKUP($A27,'B2B - Flux 2 - CII'!$A27:$R285,10,FALSE))</f>
        <v/>
      </c>
      <c r="K27" s="118" t="str">
        <f xml:space="preserve"> IF(VLOOKUP($A27,'B2B - Flux 2 - CII'!$A27:$R285,11,FALSE)=0,"",VLOOKUP($A27,'B2B - Flux 2 - CII'!$A27:$R285,11,FALSE))</f>
        <v/>
      </c>
      <c r="L27" s="132" t="str">
        <f xml:space="preserve"> IF(VLOOKUP($A27,'B2B - Flux 2 - CII'!$A27:$R285,12,FALSE)=0,"",VLOOKUP($A27,'B2B - Flux 2 - CII'!$A27:$R285,12,FALSE))</f>
        <v>Groupe de termes métiers fournissant des informations sur l'adresse du Vendeur.</v>
      </c>
      <c r="M27" s="154" t="str">
        <f xml:space="preserve"> IF(VLOOKUP($A27,'B2B - Flux 2 - CII'!$A27:$R285,13,FALSE)=0,"",VLOOKUP($A27,'B2B - Flux 2 - CII'!$A27:$R285,13,FALSE))</f>
        <v>Les éléments pertinents de l'adresse doivent être remplis pour se conformer aux exigences légales.</v>
      </c>
      <c r="N27" s="155" t="str">
        <f>IF(ISERROR(VLOOKUP($A27,'B2B - Flux 1 - UBL'!$A$6:$O$89,15,FALSE)),"",VLOOKUP($A27,'B2B - Flux 1 - UBL'!$A$6:$O$89,15,FALSE))</f>
        <v>DEMARRAGE</v>
      </c>
      <c r="O27" s="156" t="str">
        <f xml:space="preserve"> IF(VLOOKUP($A27,'B2B - Flux 2 - CII'!$A27:$R285,14,FALSE)=0,"",VLOOKUP($A27,'B2B - Flux 2 - CII'!$A27:$R285,14,FALSE))</f>
        <v/>
      </c>
      <c r="P27" s="156" t="str">
        <f xml:space="preserve"> IF(VLOOKUP($A27,'B2B - Flux 2 - CII'!$A27:$R285,15,FALSE)=0,"",VLOOKUP($A27,'B2B - Flux 2 - CII'!$A27:$R285,15,FALSE))</f>
        <v/>
      </c>
      <c r="Q27" s="156" t="str">
        <f xml:space="preserve"> IF(VLOOKUP($A27,'B2B - Flux 2 - CII'!$A27:$R285,16,FALSE)=0,"",VLOOKUP($A27,'B2B - Flux 2 - CII'!$A27:$R285,16,FALSE))</f>
        <v>BR-8</v>
      </c>
      <c r="R27" s="118" t="str">
        <f xml:space="preserve"> IF(VLOOKUP($A27,'B2B - Flux 2 - CII'!$A27:$R285,17,FALSE)=0,"",VLOOKUP($A27,'B2B - Flux 2 - CII'!$A27:$R285,17,FALSE))</f>
        <v/>
      </c>
    </row>
    <row r="28" spans="1:18" ht="71.25" x14ac:dyDescent="0.25">
      <c r="A28" s="43" t="s">
        <v>104</v>
      </c>
      <c r="B28" s="22" t="str">
        <f xml:space="preserve"> IF(VLOOKUP($A28,'B2B - Flux 2 - CII'!$A28:$R286,2,FALSE)=0,"",VLOOKUP($A28,'B2B - Flux 2 - CII'!$A28:$R286,2,FALSE))</f>
        <v>1.1</v>
      </c>
      <c r="C28" s="31"/>
      <c r="D28" s="49" t="str">
        <f xml:space="preserve"> IF(VLOOKUP($A28,'B2B - Flux 2 - CII'!$A28:$R286,4,FALSE)=0,"",VLOOKUP($A28,'B2B - Flux 2 - CII'!$A28:$R286,4,FALSE))</f>
        <v/>
      </c>
      <c r="E28" s="115" t="str">
        <f xml:space="preserve"> IF(VLOOKUP($A28,'B2B - Flux 2 - CII'!$A28:$R286,5,FALSE)=0,"",VLOOKUP($A28,'B2B - Flux 2 - CII'!$A28:$R286,5,FALSE))</f>
        <v>Code de pays du vendeur</v>
      </c>
      <c r="F28" s="52"/>
      <c r="G28" s="101" t="str">
        <f xml:space="preserve"> IF(VLOOKUP($A28,'B2B - Flux 2 - CII'!$A28:$R286,7,FALSE)=0,"",VLOOKUP($A28,'B2B - Flux 2 - CII'!$A28:$R286,7,FALSE))</f>
        <v>/rsm:CrossIndustryInvoice/rsm:SupplyChainTradeTransaction/ram:ApplicableHeaderTradeAgreement/ram:SellerTradeParty/ram:PostalTradeAddress/ram:CountryID</v>
      </c>
      <c r="H28" s="47" t="str">
        <f xml:space="preserve"> IF(VLOOKUP($A28,'B2B - Flux 2 - CII'!$A28:$R286,8,FALSE)=0,"",VLOOKUP($A28,'B2B - Flux 2 - CII'!$A28:$R286,8,FALSE))</f>
        <v>CODE</v>
      </c>
      <c r="I28" s="28">
        <f xml:space="preserve"> IF(VLOOKUP($A28,'B2B - Flux 2 - CII'!$A28:$R286,9,FALSE)=0,"",VLOOKUP($A28,'B2B - Flux 2 - CII'!$A28:$R286,9,FALSE))</f>
        <v>2</v>
      </c>
      <c r="J28" s="28" t="str">
        <f xml:space="preserve"> IF(VLOOKUP($A28,'B2B - Flux 2 - CII'!$A28:$R286,10,FALSE)=0,"",VLOOKUP($A28,'B2B - Flux 2 - CII'!$A28:$R286,10,FALSE))</f>
        <v>ISO 3166</v>
      </c>
      <c r="K28" s="55" t="str">
        <f xml:space="preserve"> IF(VLOOKUP($A28,'B2B - Flux 2 - CII'!$A28:$R286,11,FALSE)=0,"",VLOOKUP($A28,'B2B - Flux 2 - CII'!$A28:$R286,11,FALSE))</f>
        <v/>
      </c>
      <c r="L28" s="27" t="str">
        <f xml:space="preserve"> IF(VLOOKUP($A28,'B2B - Flux 2 - CII'!$A28:$R286,12,FALSE)=0,"",VLOOKUP($A28,'B2B - Flux 2 - CII'!$A28:$R286,12,FALSE))</f>
        <v>Code d'identification du pays.</v>
      </c>
      <c r="M28" s="101" t="str">
        <f xml:space="preserve"> IF(VLOOKUP($A28,'B2B - Flux 2 - CII'!$A28:$R286,13,FALSE)=0,"",VLOOKUP($A28,'B2B - Flux 2 - CII'!$A28:$R286,13,FALSE))</f>
        <v>Les listes de pays valides sont enregistrées auprès de l'Agence de maintenance de la norme ISO 3166-1 « Codes pour la représentation des noms de pays et de leurs subdivisions ». Il est recommandé d'utiliser la représentation alpha-2.</v>
      </c>
      <c r="N28" s="137" t="str">
        <f>IF(ISERROR(VLOOKUP($A28,'B2B - Flux 1 - UBL'!$A$6:$O$89,15,FALSE)),"",VLOOKUP($A28,'B2B - Flux 1 - UBL'!$A$6:$O$89,15,FALSE))</f>
        <v>DEMARRAGE</v>
      </c>
      <c r="O28" s="143" t="str">
        <f xml:space="preserve"> IF(VLOOKUP($A28,'B2B - Flux 2 - CII'!$A28:$R286,14,FALSE)=0,"",VLOOKUP($A28,'B2B - Flux 2 - CII'!$A28:$R286,14,FALSE))</f>
        <v>G2.01
G2.03</v>
      </c>
      <c r="P28" s="143" t="str">
        <f xml:space="preserve"> IF(VLOOKUP($A28,'B2B - Flux 2 - CII'!$A28:$R286,15,FALSE)=0,"",VLOOKUP($A28,'B2B - Flux 2 - CII'!$A28:$R286,15,FALSE))</f>
        <v/>
      </c>
      <c r="Q28" s="22" t="str">
        <f xml:space="preserve"> IF(VLOOKUP($A28,'B2B - Flux 2 - CII'!$A28:$R286,16,FALSE)=0,"",VLOOKUP($A28,'B2B - Flux 2 - CII'!$A28:$R286,16,FALSE))</f>
        <v>BR-9</v>
      </c>
      <c r="R28" s="27" t="str">
        <f xml:space="preserve"> IF(VLOOKUP($A28,'B2B - Flux 2 - CII'!$A28:$R286,17,FALSE)=0,"",VLOOKUP($A28,'B2B - Flux 2 - CII'!$A28:$R286,17,FALSE))</f>
        <v/>
      </c>
    </row>
    <row r="29" spans="1:18" ht="28.5" x14ac:dyDescent="0.25">
      <c r="A29" s="23" t="s">
        <v>107</v>
      </c>
      <c r="B29" s="22" t="str">
        <f xml:space="preserve"> IF(VLOOKUP($A29,'B2B - Flux 2 - CII'!$A29:$R287,2,FALSE)=0,"",VLOOKUP($A29,'B2B - Flux 2 - CII'!$A29:$R287,2,FALSE))</f>
        <v>1.1</v>
      </c>
      <c r="C29" s="81" t="str">
        <f xml:space="preserve"> IF(VLOOKUP($A29,'B2B - Flux 2 - CII'!$A29:$R287,3,FALSE)=0,"",VLOOKUP($A29,'B2B - Flux 2 - CII'!$A29:$R287,3,FALSE))</f>
        <v>ACHETEUR</v>
      </c>
      <c r="D29" s="56"/>
      <c r="E29" s="56"/>
      <c r="F29" s="56"/>
      <c r="G29" s="101" t="str">
        <f xml:space="preserve"> IF(VLOOKUP($A29,'B2B - Flux 2 - CII'!$A29:$R287,7,FALSE)=0,"",VLOOKUP($A29,'B2B - Flux 2 - CII'!$A29:$R287,7,FALSE))</f>
        <v>/rsm:CrossIndustryInvoice/rsm:SupplyChainTradeTransaction/ram:ApplicableHeaderTradeAgreement/ram:BuyerTradeParty</v>
      </c>
      <c r="H29" s="118" t="str">
        <f xml:space="preserve"> IF(VLOOKUP($A29,'B2B - Flux 2 - CII'!$A29:$R287,8,FALSE)=0,"",VLOOKUP($A29,'B2B - Flux 2 - CII'!$A29:$R287,8,FALSE))</f>
        <v/>
      </c>
      <c r="I29" s="118" t="str">
        <f xml:space="preserve"> IF(VLOOKUP($A29,'B2B - Flux 2 - CII'!$A29:$R287,9,FALSE)=0,"",VLOOKUP($A29,'B2B - Flux 2 - CII'!$A29:$R287,9,FALSE))</f>
        <v/>
      </c>
      <c r="J29" s="173" t="str">
        <f xml:space="preserve"> IF(VLOOKUP($A29,'B2B - Flux 2 - CII'!$A29:$R287,10,FALSE)=0,"",VLOOKUP($A29,'B2B - Flux 2 - CII'!$A29:$R287,10,FALSE))</f>
        <v/>
      </c>
      <c r="K29" s="118" t="str">
        <f xml:space="preserve"> IF(VLOOKUP($A29,'B2B - Flux 2 - CII'!$A29:$R287,11,FALSE)=0,"",VLOOKUP($A29,'B2B - Flux 2 - CII'!$A29:$R287,11,FALSE))</f>
        <v/>
      </c>
      <c r="L29" s="132" t="str">
        <f xml:space="preserve"> IF(VLOOKUP($A29,'B2B - Flux 2 - CII'!$A29:$R287,12,FALSE)=0,"",VLOOKUP($A29,'B2B - Flux 2 - CII'!$A29:$R287,12,FALSE))</f>
        <v>Groupe de termes métiers fournissant des informations sur l'Acheteur.</v>
      </c>
      <c r="M29" s="154" t="str">
        <f xml:space="preserve"> IF(VLOOKUP($A29,'B2B - Flux 2 - CII'!$A29:$R287,13,FALSE)=0,"",VLOOKUP($A29,'B2B - Flux 2 - CII'!$A29:$R287,13,FALSE))</f>
        <v/>
      </c>
      <c r="N29" s="155" t="str">
        <f>IF(ISERROR(VLOOKUP($A29,'B2B - Flux 1 - UBL'!$A$6:$O$89,15,FALSE)),"",VLOOKUP($A29,'B2B - Flux 1 - UBL'!$A$6:$O$89,15,FALSE))</f>
        <v>DEMARRAGE</v>
      </c>
      <c r="O29" s="156" t="str">
        <f xml:space="preserve"> IF(VLOOKUP($A29,'B2B - Flux 2 - CII'!$A29:$R287,14,FALSE)=0,"",VLOOKUP($A29,'B2B - Flux 2 - CII'!$A29:$R287,14,FALSE))</f>
        <v/>
      </c>
      <c r="P29" s="156" t="str">
        <f xml:space="preserve"> IF(VLOOKUP($A29,'B2B - Flux 2 - CII'!$A29:$R287,15,FALSE)=0,"",VLOOKUP($A29,'B2B - Flux 2 - CII'!$A29:$R287,15,FALSE))</f>
        <v/>
      </c>
      <c r="Q29" s="156" t="str">
        <f xml:space="preserve"> IF(VLOOKUP($A29,'B2B - Flux 2 - CII'!$A29:$R287,16,FALSE)=0,"",VLOOKUP($A29,'B2B - Flux 2 - CII'!$A29:$R287,16,FALSE))</f>
        <v/>
      </c>
      <c r="R29" s="118" t="str">
        <f xml:space="preserve"> IF(VLOOKUP($A29,'B2B - Flux 2 - CII'!$A29:$R287,17,FALSE)=0,"",VLOOKUP($A29,'B2B - Flux 2 - CII'!$A29:$R287,17,FALSE))</f>
        <v/>
      </c>
    </row>
    <row r="30" spans="1:18" ht="57" x14ac:dyDescent="0.25">
      <c r="A30" s="35" t="s">
        <v>111</v>
      </c>
      <c r="B30" s="22" t="str">
        <f xml:space="preserve"> IF(VLOOKUP($A30,'B2B - Flux 2 - CII'!$A30:$R288,2,FALSE)=0,"",VLOOKUP($A30,'B2B - Flux 2 - CII'!$A30:$R288,2,FALSE))</f>
        <v>0.1</v>
      </c>
      <c r="C30" s="31"/>
      <c r="D30" s="32" t="str">
        <f xml:space="preserve"> IF(VLOOKUP($A30,'B2B - Flux 2 - CII'!$A30:$R288,4,FALSE)=0,"",VLOOKUP($A30,'B2B - Flux 2 - CII'!$A30:$R288,4,FALSE))</f>
        <v>Numéro de SIREN</v>
      </c>
      <c r="E30" s="32"/>
      <c r="F30" s="33"/>
      <c r="G30" s="101" t="str">
        <f xml:space="preserve"> IF(VLOOKUP($A30,'B2B - Flux 2 - CII'!$A30:$R288,7,FALSE)=0,"",VLOOKUP($A30,'B2B - Flux 2 - CII'!$A30:$R288,7,FALSE))</f>
        <v>/rsm:CrossIndustryInvoice/rsm:SupplyChainTradeTransaction/ram:ApplicableHeaderTradeAgreement/ram:BuyerTradeParty/ram:SpecifiedLegalOrganization/ram:ID</v>
      </c>
      <c r="H30" s="47" t="str">
        <f xml:space="preserve"> IF(VLOOKUP($A30,'B2B - Flux 2 - CII'!$A30:$R288,8,FALSE)=0,"",VLOOKUP($A30,'B2B - Flux 2 - CII'!$A30:$R288,8,FALSE))</f>
        <v>IDENTIFIANT</v>
      </c>
      <c r="I30" s="47">
        <f xml:space="preserve"> IF(VLOOKUP($A30,'B2B - Flux 2 - CII'!$A30:$R288,9,FALSE)=0,"",VLOOKUP($A30,'B2B - Flux 2 - CII'!$A30:$R288,9,FALSE))</f>
        <v>9</v>
      </c>
      <c r="J30" s="28" t="str">
        <f xml:space="preserve"> IF(VLOOKUP($A30,'B2B - Flux 2 - CII'!$A30:$R288,10,FALSE)=0,"",VLOOKUP($A30,'B2B - Flux 2 - CII'!$A30:$R288,10,FALSE))</f>
        <v/>
      </c>
      <c r="K30" s="26" t="str">
        <f xml:space="preserve"> IF(VLOOKUP($A30,'B2B - Flux 2 - CII'!$A30:$R288,11,FALSE)=0,"",VLOOKUP($A30,'B2B - Flux 2 - CII'!$A30:$R288,11,FALSE))</f>
        <v/>
      </c>
      <c r="L30" s="27" t="str">
        <f xml:space="preserve"> IF(VLOOKUP($A30,'B2B - Flux 2 - CII'!$A30:$R288,12,FALSE)=0,"",VLOOKUP($A30,'B2B - Flux 2 - CII'!$A30:$R288,12,FALSE))</f>
        <v>Identifiant délivré par un organisme d’enregistrement officiel, qui identifie l'Acheteur comme une entité juridique ou une personne morale.</v>
      </c>
      <c r="M30" s="101" t="str">
        <f xml:space="preserve"> IF(VLOOKUP($A30,'B2B - Flux 2 - CII'!$A30:$R288,13,FALSE)=0,"",VLOOKUP($A30,'B2B - Flux 2 - CII'!$A30:$R288,13,FALSE))</f>
        <v>Si aucun schéma d'identification n'est précisé, il devrait être connu de l'Acheteur et du Vendeur, par exemple un identifiant exclusivement utilisé dans l'environnement juridique applicable.</v>
      </c>
      <c r="N30" s="137" t="str">
        <f>IF(ISERROR(VLOOKUP($A30,'B2B - Flux 1 - UBL'!$A$6:$O$89,15,FALSE)),"",VLOOKUP($A30,'B2B - Flux 1 - UBL'!$A$6:$O$89,15,FALSE))</f>
        <v>DEMARRAGE</v>
      </c>
      <c r="O30" s="143" t="str">
        <f xml:space="preserve"> IF(VLOOKUP($A30,'B2B - Flux 2 - CII'!$A30:$R288,14,FALSE)=0,"",VLOOKUP($A30,'B2B - Flux 2 - CII'!$A30:$R288,14,FALSE))</f>
        <v>G1.63
G1.58</v>
      </c>
      <c r="P30" s="143" t="str">
        <f xml:space="preserve"> IF(VLOOKUP($A30,'B2B - Flux 2 - CII'!$A30:$R288,15,FALSE)=0,"",VLOOKUP($A30,'B2B - Flux 2 - CII'!$A30:$R288,15,FALSE))</f>
        <v/>
      </c>
      <c r="Q30" s="120" t="str">
        <f xml:space="preserve"> IF(VLOOKUP($A30,'B2B - Flux 2 - CII'!$A30:$R288,16,FALSE)=0,"",VLOOKUP($A30,'B2B - Flux 2 - CII'!$A30:$R288,16,FALSE))</f>
        <v/>
      </c>
      <c r="R30" s="27" t="str">
        <f xml:space="preserve"> IF(VLOOKUP($A30,'B2B - Flux 2 - CII'!$A30:$R288,17,FALSE)=0,"",VLOOKUP($A30,'B2B - Flux 2 - CII'!$A30:$R288,17,FALSE))</f>
        <v/>
      </c>
    </row>
    <row r="31" spans="1:18" ht="57" x14ac:dyDescent="0.25">
      <c r="A31" s="35" t="s">
        <v>1238</v>
      </c>
      <c r="B31" s="22" t="str">
        <f xml:space="preserve"> IF(VLOOKUP($A31,'B2B - Flux 2 - CII'!$A31:$R289,2,FALSE)=0,"",VLOOKUP($A31,'B2B - Flux 2 - CII'!$A31:$R289,2,FALSE))</f>
        <v>0.1</v>
      </c>
      <c r="C31" s="31"/>
      <c r="D31" s="32" t="str">
        <f xml:space="preserve"> IF(VLOOKUP($A31,'B2B - Flux 2 - CII'!$A31:$R289,4,FALSE)=0,"",VLOOKUP($A31,'B2B - Flux 2 - CII'!$A31:$R289,4,FALSE))</f>
        <v>Identifiant du schéma</v>
      </c>
      <c r="E31" s="32"/>
      <c r="F31" s="33"/>
      <c r="G31" s="101" t="str">
        <f xml:space="preserve"> IF(VLOOKUP($A31,'B2B - Flux 2 - CII'!$A31:$R289,7,FALSE)=0,"",VLOOKUP($A31,'B2B - Flux 2 - CII'!$A31:$R289,7,FALSE))</f>
        <v>/rsm:CrossIndustryInvoice/rsm:SupplyChainTradeTransaction/ram:ApplicableHeaderTradeAgreement/ram:BuyerTradeParty/ram:SpecifiedLegalOrganization/ram:ID/@schemeID
SchemeID = 0002</v>
      </c>
      <c r="H31" s="47" t="str">
        <f xml:space="preserve"> IF(VLOOKUP($A31,'B2B - Flux 2 - CII'!$A31:$R289,8,FALSE)=0,"",VLOOKUP($A31,'B2B - Flux 2 - CII'!$A31:$R289,8,FALSE))</f>
        <v>IDENTIFIANT</v>
      </c>
      <c r="I31" s="47">
        <f xml:space="preserve"> IF(VLOOKUP($A31,'B2B - Flux 2 - CII'!$A31:$R289,9,FALSE)=0,"",VLOOKUP($A31,'B2B - Flux 2 - CII'!$A31:$R289,9,FALSE))</f>
        <v>5</v>
      </c>
      <c r="J31" s="28" t="str">
        <f xml:space="preserve"> IF(VLOOKUP($A31,'B2B - Flux 2 - CII'!$A31:$R289,10,FALSE)=0,"",VLOOKUP($A31,'B2B - Flux 2 - CII'!$A31:$R289,10,FALSE))</f>
        <v/>
      </c>
      <c r="K31" s="26" t="str">
        <f xml:space="preserve"> IF(VLOOKUP($A31,'B2B - Flux 2 - CII'!$A31:$R289,11,FALSE)=0,"",VLOOKUP($A31,'B2B - Flux 2 - CII'!$A31:$R289,11,FALSE))</f>
        <v/>
      </c>
      <c r="L31" s="27" t="str">
        <f xml:space="preserve"> IF(VLOOKUP($A31,'B2B - Flux 2 - CII'!$A31:$R289,12,FALSE)=0,"",VLOOKUP($A31,'B2B - Flux 2 - CII'!$A31:$R289,12,FALSE))</f>
        <v>Identifiant du schéma de l'identifiant d'enregistrement légal de l'acheteur</v>
      </c>
      <c r="M31" s="101" t="str">
        <f xml:space="preserve"> IF(VLOOKUP($A31,'B2B - Flux 2 - CII'!$A31:$R289,13,FALSE)=0,"",VLOOKUP($A31,'B2B - Flux 2 - CII'!$A31:$R289,13,FALSE))</f>
        <v>S'il est utilisé, l'identifiant du schéma doit être choisi parmi les entrées  de liste publiée par l'agence de maintenance ISO 6523.</v>
      </c>
      <c r="N31" s="137" t="str">
        <f>IF(ISERROR(VLOOKUP($A31,'B2B - Flux 1 - UBL'!$A$6:$O$89,15,FALSE)),"",VLOOKUP($A31,'B2B - Flux 1 - UBL'!$A$6:$O$89,15,FALSE))</f>
        <v>DEMARRAGE</v>
      </c>
      <c r="O31" s="143" t="str">
        <f xml:space="preserve"> IF(VLOOKUP($A31,'B2B - Flux 2 - CII'!$A31:$R289,14,FALSE)=0,"",VLOOKUP($A31,'B2B - Flux 2 - CII'!$A31:$R289,14,FALSE))</f>
        <v>G6.08</v>
      </c>
      <c r="P31" s="143" t="str">
        <f xml:space="preserve"> IF(VLOOKUP($A31,'B2B - Flux 2 - CII'!$A31:$R289,15,FALSE)=0,"",VLOOKUP($A31,'B2B - Flux 2 - CII'!$A31:$R289,15,FALSE))</f>
        <v/>
      </c>
      <c r="Q31" s="120" t="str">
        <f xml:space="preserve"> IF(VLOOKUP($A31,'B2B - Flux 2 - CII'!$A31:$R289,16,FALSE)=0,"",VLOOKUP($A31,'B2B - Flux 2 - CII'!$A31:$R289,16,FALSE))</f>
        <v/>
      </c>
      <c r="R31" s="27" t="str">
        <f xml:space="preserve"> IF(VLOOKUP($A31,'B2B - Flux 2 - CII'!$A31:$R289,17,FALSE)=0,"",VLOOKUP($A31,'B2B - Flux 2 - CII'!$A31:$R289,17,FALSE))</f>
        <v/>
      </c>
    </row>
    <row r="32" spans="1:18" ht="71.25" x14ac:dyDescent="0.25">
      <c r="A32" s="35" t="s">
        <v>112</v>
      </c>
      <c r="B32" s="22" t="str">
        <f xml:space="preserve"> IF(VLOOKUP($A32,'B2B - Flux 2 - CII'!$A32:$R290,2,FALSE)=0,"",VLOOKUP($A32,'B2B - Flux 2 - CII'!$A32:$R290,2,FALSE))</f>
        <v>0.1</v>
      </c>
      <c r="C32" s="31"/>
      <c r="D32" s="32" t="str">
        <f xml:space="preserve"> IF(VLOOKUP($A32,'B2B - Flux 2 - CII'!$A32:$R290,4,FALSE)=0,"",VLOOKUP($A32,'B2B - Flux 2 - CII'!$A32:$R290,4,FALSE))</f>
        <v>Identifiant à la TVA  de l'acheteur</v>
      </c>
      <c r="E32" s="32"/>
      <c r="F32" s="32"/>
      <c r="G32" s="101" t="str">
        <f xml:space="preserve"> IF(VLOOKUP($A32,'B2B - Flux 2 - CII'!$A32:$R290,7,FALSE)=0,"",VLOOKUP($A32,'B2B - Flux 2 - CII'!$A32:$R290,7,FALSE))</f>
        <v>/rsm:CrossIndustryInvoice/rsm:SupplyChainTradeTransaction/ram:ApplicableHeaderTradeAgreement/ram:BuyerTradeParty/ram:SpecifiedTaxRegistration/ram:ID</v>
      </c>
      <c r="H32" s="47" t="str">
        <f xml:space="preserve"> IF(VLOOKUP($A32,'B2B - Flux 2 - CII'!$A32:$R290,8,FALSE)=0,"",VLOOKUP($A32,'B2B - Flux 2 - CII'!$A32:$R290,8,FALSE))</f>
        <v>IDENTIFIANT</v>
      </c>
      <c r="I32" s="47">
        <f xml:space="preserve"> IF(VLOOKUP($A32,'B2B - Flux 2 - CII'!$A32:$R290,9,FALSE)=0,"",VLOOKUP($A32,'B2B - Flux 2 - CII'!$A32:$R290,9,FALSE))</f>
        <v>15</v>
      </c>
      <c r="J32" s="28" t="str">
        <f xml:space="preserve"> IF(VLOOKUP($A32,'B2B - Flux 2 - CII'!$A32:$R290,10,FALSE)=0,"",VLOOKUP($A32,'B2B - Flux 2 - CII'!$A32:$R290,10,FALSE))</f>
        <v>ISO 3166</v>
      </c>
      <c r="K32" s="26" t="str">
        <f xml:space="preserve"> IF(VLOOKUP($A32,'B2B - Flux 2 - CII'!$A32:$R290,11,FALSE)=0,"",VLOOKUP($A32,'B2B - Flux 2 - CII'!$A32:$R290,11,FALSE))</f>
        <v/>
      </c>
      <c r="L32" s="27" t="str">
        <f xml:space="preserve"> IF(VLOOKUP($A32,'B2B - Flux 2 - CII'!$A32:$R290,12,FALSE)=0,"",VLOOKUP($A32,'B2B - Flux 2 - CII'!$A32:$R290,12,FALSE))</f>
        <v>Identifiant à la TVA de l'Acheteur (également appelé Numéro d'identification à la TVA de l'acheteur).</v>
      </c>
      <c r="M32" s="101" t="str">
        <f xml:space="preserve"> IF(VLOOKUP($A32,'B2B - Flux 2 - CII'!$A32:$R290,13,FALSE)=0,"",VLOOKUP($A32,'B2B - Flux 2 - CII'!$A32:$R290,13,FALSE))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32" s="137" t="str">
        <f>IF(ISERROR(VLOOKUP($A32,'B2B - Flux 1 - UBL'!$A$6:$O$89,15,FALSE)),"",VLOOKUP($A32,'B2B - Flux 1 - UBL'!$A$6:$O$89,15,FALSE))</f>
        <v>DEMARRAGE</v>
      </c>
      <c r="O32" s="143" t="str">
        <f xml:space="preserve"> IF(VLOOKUP($A32,'B2B - Flux 2 - CII'!$A32:$R290,14,FALSE)=0,"",VLOOKUP($A32,'B2B - Flux 2 - CII'!$A32:$R290,14,FALSE))</f>
        <v>G6.08</v>
      </c>
      <c r="P32" s="143" t="str">
        <f xml:space="preserve"> IF(VLOOKUP($A32,'B2B - Flux 2 - CII'!$A32:$R290,15,FALSE)=0,"",VLOOKUP($A32,'B2B - Flux 2 - CII'!$A32:$R290,15,FALSE))</f>
        <v/>
      </c>
      <c r="Q32" s="22" t="str">
        <f xml:space="preserve"> IF(VLOOKUP($A32,'B2B - Flux 2 - CII'!$A32:$R290,16,FALSE)=0,"",VLOOKUP($A32,'B2B - Flux 2 - CII'!$A32:$R290,16,FALSE))</f>
        <v>BR-CO-9</v>
      </c>
      <c r="R32" s="27" t="str">
        <f xml:space="preserve"> IF(VLOOKUP($A32,'B2B - Flux 2 - CII'!$A32:$R290,17,FALSE)=0,"",VLOOKUP($A32,'B2B - Flux 2 - CII'!$A32:$R290,17,FALSE))</f>
        <v/>
      </c>
    </row>
    <row r="33" spans="1:18" ht="28.5" x14ac:dyDescent="0.25">
      <c r="A33" s="35" t="s">
        <v>116</v>
      </c>
      <c r="B33" s="22" t="str">
        <f xml:space="preserve"> IF(VLOOKUP($A33,'B2B - Flux 2 - CII'!$A33:$R291,2,FALSE)=0,"",VLOOKUP($A33,'B2B - Flux 2 - CII'!$A33:$R291,2,FALSE))</f>
        <v>1.1</v>
      </c>
      <c r="C33" s="31"/>
      <c r="D33" s="48" t="str">
        <f xml:space="preserve"> IF(VLOOKUP($A33,'B2B - Flux 2 - CII'!$A33:$R291,4,FALSE)=0,"",VLOOKUP($A33,'B2B - Flux 2 - CII'!$A33:$R291,4,FALSE))</f>
        <v>ADRESSE POSTALE DE L'ACHETEUR</v>
      </c>
      <c r="E33" s="32"/>
      <c r="F33" s="32"/>
      <c r="G33" s="101" t="str">
        <f xml:space="preserve"> IF(VLOOKUP($A33,'B2B - Flux 2 - CII'!$A33:$R291,7,FALSE)=0,"",VLOOKUP($A33,'B2B - Flux 2 - CII'!$A33:$R291,7,FALSE))</f>
        <v>/rsm:CrossIndustryInvoice/rsm:SupplyChainTradeTransaction/ram:ApplicableHeaderTradeAgreement/ram:BuyerTradeParty/ram:PostalTradeAddress</v>
      </c>
      <c r="H33" s="118" t="str">
        <f xml:space="preserve"> IF(VLOOKUP($A33,'B2B - Flux 2 - CII'!$A33:$R291,8,FALSE)=0,"",VLOOKUP($A33,'B2B - Flux 2 - CII'!$A33:$R291,8,FALSE))</f>
        <v/>
      </c>
      <c r="I33" s="118" t="str">
        <f xml:space="preserve"> IF(VLOOKUP($A33,'B2B - Flux 2 - CII'!$A33:$R291,9,FALSE)=0,"",VLOOKUP($A33,'B2B - Flux 2 - CII'!$A33:$R291,9,FALSE))</f>
        <v/>
      </c>
      <c r="J33" s="173" t="str">
        <f xml:space="preserve"> IF(VLOOKUP($A33,'B2B - Flux 2 - CII'!$A33:$R291,10,FALSE)=0,"",VLOOKUP($A33,'B2B - Flux 2 - CII'!$A33:$R291,10,FALSE))</f>
        <v/>
      </c>
      <c r="K33" s="118" t="str">
        <f xml:space="preserve"> IF(VLOOKUP($A33,'B2B - Flux 2 - CII'!$A33:$R291,11,FALSE)=0,"",VLOOKUP($A33,'B2B - Flux 2 - CII'!$A33:$R291,11,FALSE))</f>
        <v/>
      </c>
      <c r="L33" s="132" t="str">
        <f xml:space="preserve"> IF(VLOOKUP($A33,'B2B - Flux 2 - CII'!$A33:$R291,12,FALSE)=0,"",VLOOKUP($A33,'B2B - Flux 2 - CII'!$A33:$R291,12,FALSE))</f>
        <v>Groupe de termes métiers fournissant des informations sur l'adresse postale de l'Acheteur.</v>
      </c>
      <c r="M33" s="154" t="str">
        <f xml:space="preserve"> IF(VLOOKUP($A33,'B2B - Flux 2 - CII'!$A33:$R291,13,FALSE)=0,"",VLOOKUP($A33,'B2B - Flux 2 - CII'!$A33:$R291,13,FALSE))</f>
        <v>Les éléments pertinents de l'adresse doivent être remplis pour se conformer aux exigences légales.</v>
      </c>
      <c r="N33" s="155" t="str">
        <f>IF(ISERROR(VLOOKUP($A33,'B2B - Flux 1 - UBL'!$A$6:$O$89,15,FALSE)),"",VLOOKUP($A33,'B2B - Flux 1 - UBL'!$A$6:$O$89,15,FALSE))</f>
        <v>DEMARRAGE</v>
      </c>
      <c r="O33" s="156" t="str">
        <f xml:space="preserve"> IF(VLOOKUP($A33,'B2B - Flux 2 - CII'!$A33:$R291,14,FALSE)=0,"",VLOOKUP($A33,'B2B - Flux 2 - CII'!$A33:$R291,14,FALSE))</f>
        <v/>
      </c>
      <c r="P33" s="156" t="str">
        <f xml:space="preserve"> IF(VLOOKUP($A33,'B2B - Flux 2 - CII'!$A33:$R291,15,FALSE)=0,"",VLOOKUP($A33,'B2B - Flux 2 - CII'!$A33:$R291,15,FALSE))</f>
        <v/>
      </c>
      <c r="Q33" s="156" t="str">
        <f xml:space="preserve"> IF(VLOOKUP($A33,'B2B - Flux 2 - CII'!$A33:$R291,16,FALSE)=0,"",VLOOKUP($A33,'B2B - Flux 2 - CII'!$A33:$R291,16,FALSE))</f>
        <v>BR-10</v>
      </c>
      <c r="R33" s="118" t="str">
        <f xml:space="preserve"> IF(VLOOKUP($A33,'B2B - Flux 2 - CII'!$A33:$R291,17,FALSE)=0,"",VLOOKUP($A33,'B2B - Flux 2 - CII'!$A33:$R291,17,FALSE))</f>
        <v/>
      </c>
    </row>
    <row r="34" spans="1:18" ht="71.25" x14ac:dyDescent="0.25">
      <c r="A34" s="43" t="s">
        <v>129</v>
      </c>
      <c r="B34" s="22" t="str">
        <f xml:space="preserve"> IF(VLOOKUP($A34,'B2B - Flux 2 - CII'!$A34:$R292,2,FALSE)=0,"",VLOOKUP($A34,'B2B - Flux 2 - CII'!$A34:$R292,2,FALSE))</f>
        <v>1.1</v>
      </c>
      <c r="C34" s="31"/>
      <c r="D34" s="74" t="str">
        <f xml:space="preserve"> IF(VLOOKUP($A34,'B2B - Flux 2 - CII'!$A34:$R292,4,FALSE)=0,"",VLOOKUP($A34,'B2B - Flux 2 - CII'!$A34:$R292,4,FALSE))</f>
        <v/>
      </c>
      <c r="E34" s="50" t="str">
        <f xml:space="preserve"> IF(VLOOKUP($A34,'B2B - Flux 2 - CII'!$A34:$R292,5,FALSE)=0,"",VLOOKUP($A34,'B2B - Flux 2 - CII'!$A34:$R292,5,FALSE))</f>
        <v>Code de pays de l'acheteur</v>
      </c>
      <c r="F34" s="52"/>
      <c r="G34" s="101" t="str">
        <f xml:space="preserve"> IF(VLOOKUP($A34,'B2B - Flux 2 - CII'!$A34:$R292,7,FALSE)=0,"",VLOOKUP($A34,'B2B - Flux 2 - CII'!$A34:$R292,7,FALSE))</f>
        <v>/rsm:CrossIndustryInvoice/rsm:SupplyChainTradeTransaction/ram:ApplicableHeaderTradeAgreement/ram:BuyerTradeParty/ram:PostalTradeAddress/ram:CountryID</v>
      </c>
      <c r="H34" s="47" t="str">
        <f xml:space="preserve"> IF(VLOOKUP($A34,'B2B - Flux 2 - CII'!$A34:$R292,8,FALSE)=0,"",VLOOKUP($A34,'B2B - Flux 2 - CII'!$A34:$R292,8,FALSE))</f>
        <v>CODE</v>
      </c>
      <c r="I34" s="28">
        <f xml:space="preserve"> IF(VLOOKUP($A34,'B2B - Flux 2 - CII'!$A34:$R292,9,FALSE)=0,"",VLOOKUP($A34,'B2B - Flux 2 - CII'!$A34:$R292,9,FALSE))</f>
        <v>2</v>
      </c>
      <c r="J34" s="28" t="str">
        <f xml:space="preserve"> IF(VLOOKUP($A34,'B2B - Flux 2 - CII'!$A34:$R292,10,FALSE)=0,"",VLOOKUP($A34,'B2B - Flux 2 - CII'!$A34:$R292,10,FALSE))</f>
        <v>ISO 3166</v>
      </c>
      <c r="K34" s="55" t="str">
        <f xml:space="preserve"> IF(VLOOKUP($A34,'B2B - Flux 2 - CII'!$A34:$R292,11,FALSE)=0,"",VLOOKUP($A34,'B2B - Flux 2 - CII'!$A34:$R292,11,FALSE))</f>
        <v/>
      </c>
      <c r="L34" s="27" t="str">
        <f xml:space="preserve"> IF(VLOOKUP($A34,'B2B - Flux 2 - CII'!$A34:$R292,12,FALSE)=0,"",VLOOKUP($A34,'B2B - Flux 2 - CII'!$A34:$R292,12,FALSE))</f>
        <v>Code d'identification du pays.</v>
      </c>
      <c r="M34" s="101" t="str">
        <f xml:space="preserve"> IF(VLOOKUP($A34,'B2B - Flux 2 - CII'!$A34:$R292,13,FALSE)=0,"",VLOOKUP($A34,'B2B - Flux 2 - CII'!$A34:$R292,13,FALSE))</f>
        <v>Les listes de pays valides sont enregistrées auprès de l'Agence de maintenance de la norme ISO 3166-1 « Codes pour la représentation des noms de pays et de leurs subdivisions ». Il est recommandé d'utiliser la représentation alpha-2.</v>
      </c>
      <c r="N34" s="137" t="str">
        <f>IF(ISERROR(VLOOKUP($A34,'B2B - Flux 1 - UBL'!$A$6:$O$89,15,FALSE)),"",VLOOKUP($A34,'B2B - Flux 1 - UBL'!$A$6:$O$89,15,FALSE))</f>
        <v>DEMARRAGE</v>
      </c>
      <c r="O34" s="143" t="str">
        <f xml:space="preserve"> IF(VLOOKUP($A34,'B2B - Flux 2 - CII'!$A34:$R292,14,FALSE)=0,"",VLOOKUP($A34,'B2B - Flux 2 - CII'!$A34:$R292,14,FALSE))</f>
        <v>G2.01
G2.03</v>
      </c>
      <c r="P34" s="143" t="str">
        <f xml:space="preserve"> IF(VLOOKUP($A34,'B2B - Flux 2 - CII'!$A34:$R292,15,FALSE)=0,"",VLOOKUP($A34,'B2B - Flux 2 - CII'!$A34:$R292,15,FALSE))</f>
        <v/>
      </c>
      <c r="Q34" s="22" t="str">
        <f xml:space="preserve"> IF(VLOOKUP($A34,'B2B - Flux 2 - CII'!$A34:$R292,16,FALSE)=0,"",VLOOKUP($A34,'B2B - Flux 2 - CII'!$A34:$R292,16,FALSE))</f>
        <v>BR-11</v>
      </c>
      <c r="R34" s="27" t="str">
        <f xml:space="preserve"> IF(VLOOKUP($A34,'B2B - Flux 2 - CII'!$A34:$R292,17,FALSE)=0,"",VLOOKUP($A34,'B2B - Flux 2 - CII'!$A34:$R292,17,FALSE))</f>
        <v/>
      </c>
    </row>
    <row r="35" spans="1:18" ht="28.5" x14ac:dyDescent="0.25">
      <c r="A35" s="23" t="s">
        <v>131</v>
      </c>
      <c r="B35" s="22" t="str">
        <f xml:space="preserve"> IF(VLOOKUP($A35,'B2B - Flux 2 - CII'!$A35:$R293,2,FALSE)=0,"",VLOOKUP($A35,'B2B - Flux 2 - CII'!$A35:$R293,2,FALSE))</f>
        <v>0.1</v>
      </c>
      <c r="C35" s="76" t="str">
        <f xml:space="preserve"> IF(VLOOKUP($A35,'B2B - Flux 2 - CII'!$A35:$R293,3,FALSE)=0,"",VLOOKUP($A35,'B2B - Flux 2 - CII'!$A35:$R293,3,FALSE))</f>
        <v>REPRÉSENTANT FISCAL DU VENDEUR</v>
      </c>
      <c r="D35" s="40"/>
      <c r="E35" s="40"/>
      <c r="F35" s="40"/>
      <c r="G35" s="101" t="str">
        <f xml:space="preserve"> IF(VLOOKUP($A35,'B2B - Flux 2 - CII'!$A35:$R293,7,FALSE)=0,"",VLOOKUP($A35,'B2B - Flux 2 - CII'!$A35:$R293,7,FALSE))</f>
        <v>/rsm:CrossIndustryInvoice/rsm:SupplyChainTradeTransaction/ram:ApplicableHeaderTradeAgreement/ram:SellerTaxRepresentativeTradeParty</v>
      </c>
      <c r="H35" s="118" t="str">
        <f xml:space="preserve"> IF(VLOOKUP($A35,'B2B - Flux 2 - CII'!$A35:$R293,8,FALSE)=0,"",VLOOKUP($A35,'B2B - Flux 2 - CII'!$A35:$R293,8,FALSE))</f>
        <v/>
      </c>
      <c r="I35" s="118" t="str">
        <f xml:space="preserve"> IF(VLOOKUP($A35,'B2B - Flux 2 - CII'!$A35:$R293,9,FALSE)=0,"",VLOOKUP($A35,'B2B - Flux 2 - CII'!$A35:$R293,9,FALSE))</f>
        <v/>
      </c>
      <c r="J35" s="173" t="str">
        <f xml:space="preserve"> IF(VLOOKUP($A35,'B2B - Flux 2 - CII'!$A35:$R293,10,FALSE)=0,"",VLOOKUP($A35,'B2B - Flux 2 - CII'!$A35:$R293,10,FALSE))</f>
        <v/>
      </c>
      <c r="K35" s="118" t="str">
        <f xml:space="preserve"> IF(VLOOKUP($A35,'B2B - Flux 2 - CII'!$A35:$R293,11,FALSE)=0,"",VLOOKUP($A35,'B2B - Flux 2 - CII'!$A35:$R293,11,FALSE))</f>
        <v/>
      </c>
      <c r="L35" s="132" t="str">
        <f xml:space="preserve"> IF(VLOOKUP($A35,'B2B - Flux 2 - CII'!$A35:$R293,12,FALSE)=0,"",VLOOKUP($A35,'B2B - Flux 2 - CII'!$A35:$R293,12,FALSE))</f>
        <v>Groupe de termes métiers fournissant des informations sur le Représentant fiscal du Vendeur.</v>
      </c>
      <c r="M35" s="154" t="str">
        <f xml:space="preserve"> IF(VLOOKUP($A35,'B2B - Flux 2 - CII'!$A35:$R293,13,FALSE)=0,"",VLOOKUP($A35,'B2B - Flux 2 - CII'!$A35:$R293,13,FALSE))</f>
        <v/>
      </c>
      <c r="N35" s="155" t="str">
        <f>IF(ISERROR(VLOOKUP($A35,'B2B - Flux 1 - UBL'!$A$6:$O$89,15,FALSE)),"",VLOOKUP($A35,'B2B - Flux 1 - UBL'!$A$6:$O$89,15,FALSE))</f>
        <v>DEMARRAGE</v>
      </c>
      <c r="O35" s="156" t="str">
        <f xml:space="preserve"> IF(VLOOKUP($A35,'B2B - Flux 2 - CII'!$A35:$R293,14,FALSE)=0,"",VLOOKUP($A35,'B2B - Flux 2 - CII'!$A35:$R293,14,FALSE))</f>
        <v/>
      </c>
      <c r="P35" s="156" t="str">
        <f xml:space="preserve"> IF(VLOOKUP($A35,'B2B - Flux 2 - CII'!$A35:$R293,15,FALSE)=0,"",VLOOKUP($A35,'B2B - Flux 2 - CII'!$A35:$R293,15,FALSE))</f>
        <v/>
      </c>
      <c r="Q35" s="156" t="str">
        <f xml:space="preserve"> IF(VLOOKUP($A35,'B2B - Flux 2 - CII'!$A35:$R293,16,FALSE)=0,"",VLOOKUP($A35,'B2B - Flux 2 - CII'!$A35:$R293,16,FALSE))</f>
        <v/>
      </c>
      <c r="R35" s="118" t="str">
        <f xml:space="preserve"> IF(VLOOKUP($A35,'B2B - Flux 2 - CII'!$A35:$R293,17,FALSE)=0,"",VLOOKUP($A35,'B2B - Flux 2 - CII'!$A35:$R293,17,FALSE))</f>
        <v/>
      </c>
    </row>
    <row r="36" spans="1:18" ht="42.75" x14ac:dyDescent="0.25">
      <c r="A36" s="35" t="s">
        <v>136</v>
      </c>
      <c r="B36" s="22" t="str">
        <f xml:space="preserve"> IF(VLOOKUP($A36,'B2B - Flux 2 - CII'!$A36:$R294,2,FALSE)=0,"",VLOOKUP($A36,'B2B - Flux 2 - CII'!$A36:$R294,2,FALSE))</f>
        <v>1.1</v>
      </c>
      <c r="C36" s="31"/>
      <c r="D36" s="32" t="str">
        <f xml:space="preserve"> IF(VLOOKUP($A36,'B2B - Flux 2 - CII'!$A36:$R294,4,FALSE)=0,"",VLOOKUP($A36,'B2B - Flux 2 - CII'!$A36:$R294,4,FALSE))</f>
        <v>Identifiant à la TVA du représentant fiscal du vendeur</v>
      </c>
      <c r="E36" s="32"/>
      <c r="F36" s="32"/>
      <c r="G36" s="101" t="str">
        <f xml:space="preserve"> IF(VLOOKUP($A36,'B2B - Flux 2 - CII'!$A36:$R294,7,FALSE)=0,"",VLOOKUP($A36,'B2B - Flux 2 - CII'!$A36:$R294,7,FALSE))</f>
        <v>/rsm:CrossIndustryInvoice/rsm:SupplyChainTradeTransaction/ram:ApplicableHeaderTradeAgreement/ram:SellerTaxRepresentativeTradeParty/ram:SpecifiedTaxRegistration/ram:ID</v>
      </c>
      <c r="H36" s="47" t="str">
        <f xml:space="preserve"> IF(VLOOKUP($A36,'B2B - Flux 2 - CII'!$A36:$R294,8,FALSE)=0,"",VLOOKUP($A36,'B2B - Flux 2 - CII'!$A36:$R294,8,FALSE))</f>
        <v>IDENTIFIANT</v>
      </c>
      <c r="I36" s="47">
        <f xml:space="preserve"> IF(VLOOKUP($A36,'B2B - Flux 2 - CII'!$A36:$R294,9,FALSE)=0,"",VLOOKUP($A36,'B2B - Flux 2 - CII'!$A36:$R294,9,FALSE))</f>
        <v>13</v>
      </c>
      <c r="J36" s="28" t="str">
        <f xml:space="preserve"> IF(VLOOKUP($A36,'B2B - Flux 2 - CII'!$A36:$R294,10,FALSE)=0,"",VLOOKUP($A36,'B2B - Flux 2 - CII'!$A36:$R294,10,FALSE))</f>
        <v>ISO 3166</v>
      </c>
      <c r="K36" s="26" t="str">
        <f xml:space="preserve"> IF(VLOOKUP($A36,'B2B - Flux 2 - CII'!$A36:$R294,11,FALSE)=0,"",VLOOKUP($A36,'B2B - Flux 2 - CII'!$A36:$R294,11,FALSE))</f>
        <v/>
      </c>
      <c r="L36" s="27" t="str">
        <f xml:space="preserve"> IF(VLOOKUP($A36,'B2B - Flux 2 - CII'!$A36:$R294,12,FALSE)=0,"",VLOOKUP($A36,'B2B - Flux 2 - CII'!$A36:$R294,12,FALSE))</f>
        <v>Identifiant à la TVA de la partie représentant fiscalement le Vendeur.</v>
      </c>
      <c r="M36" s="101" t="str">
        <f xml:space="preserve"> IF(VLOOKUP($A36,'B2B - Flux 2 - CII'!$A36:$R294,13,FALSE)=0,"",VLOOKUP($A36,'B2B - Flux 2 - CII'!$A36:$R294,13,FALSE))</f>
        <v>Numéro de TVA consitutué du préfixe d'un code pays basé sur la norme ISO 3166-1.</v>
      </c>
      <c r="N36" s="137" t="str">
        <f>IF(ISERROR(VLOOKUP($A36,'B2B - Flux 1 - UBL'!$A$6:$O$89,15,FALSE)),"",VLOOKUP($A36,'B2B - Flux 1 - UBL'!$A$6:$O$89,15,FALSE))</f>
        <v>DEMARRAGE</v>
      </c>
      <c r="O36" s="143" t="str">
        <f xml:space="preserve"> IF(VLOOKUP($A36,'B2B - Flux 2 - CII'!$A36:$R294,14,FALSE)=0,"",VLOOKUP($A36,'B2B - Flux 2 - CII'!$A36:$R294,14,FALSE))</f>
        <v/>
      </c>
      <c r="P36" s="143" t="str">
        <f xml:space="preserve"> IF(VLOOKUP($A36,'B2B - Flux 2 - CII'!$A36:$R294,15,FALSE)=0,"",VLOOKUP($A36,'B2B - Flux 2 - CII'!$A36:$R294,15,FALSE))</f>
        <v/>
      </c>
      <c r="Q36" s="22" t="str">
        <f xml:space="preserve"> IF(VLOOKUP($A36,'B2B - Flux 2 - CII'!$A36:$R294,16,FALSE)=0,"",VLOOKUP($A36,'B2B - Flux 2 - CII'!$A36:$R294,16,FALSE))</f>
        <v>BR-56
BR-CO-9</v>
      </c>
      <c r="R36" s="27" t="str">
        <f xml:space="preserve"> IF(VLOOKUP($A36,'B2B - Flux 2 - CII'!$A36:$R294,17,FALSE)=0,"",VLOOKUP($A36,'B2B - Flux 2 - CII'!$A36:$R294,17,FALSE))</f>
        <v/>
      </c>
    </row>
    <row r="37" spans="1:18" ht="42.75" x14ac:dyDescent="0.25">
      <c r="A37" s="23" t="s">
        <v>154</v>
      </c>
      <c r="B37" s="22" t="str">
        <f xml:space="preserve"> IF(VLOOKUP($A37,'B2B - Flux 2 - CII'!$A37:$R295,2,FALSE)=0,"",VLOOKUP($A37,'B2B - Flux 2 - CII'!$A37:$R295,2,FALSE))</f>
        <v>0.1</v>
      </c>
      <c r="C37" s="40" t="str">
        <f xml:space="preserve"> IF(VLOOKUP($A37,'B2B - Flux 2 - CII'!$A37:$R295,3,FALSE)=0,"",VLOOKUP($A37,'B2B - Flux 2 - CII'!$A37:$R295,3,FALSE))</f>
        <v>INFORMATIONS DE LIVRAISON/ PRESTATION DE SERVICE</v>
      </c>
      <c r="D37" s="56"/>
      <c r="E37" s="56"/>
      <c r="F37" s="56"/>
      <c r="G37" s="101" t="str">
        <f xml:space="preserve"> IF(VLOOKUP($A37,'B2B - Flux 2 - CII'!$A37:$R295,7,FALSE)=0,"",VLOOKUP($A37,'B2B - Flux 2 - CII'!$A37:$R295,7,FALSE))</f>
        <v>/rsm:CrossIndustryInvoice/rsm:SupplyChainTradeTransaction/ram:ApplicableHeaderTradeDelivery/ram:ShipToTradeParty</v>
      </c>
      <c r="H37" s="118" t="str">
        <f xml:space="preserve"> IF(VLOOKUP($A37,'B2B - Flux 2 - CII'!$A37:$R295,8,FALSE)=0,"",VLOOKUP($A37,'B2B - Flux 2 - CII'!$A37:$R295,8,FALSE))</f>
        <v/>
      </c>
      <c r="I37" s="118" t="str">
        <f xml:space="preserve"> IF(VLOOKUP($A37,'B2B - Flux 2 - CII'!$A37:$R295,9,FALSE)=0,"",VLOOKUP($A37,'B2B - Flux 2 - CII'!$A37:$R295,9,FALSE))</f>
        <v/>
      </c>
      <c r="J37" s="173" t="str">
        <f xml:space="preserve"> IF(VLOOKUP($A37,'B2B - Flux 2 - CII'!$A37:$R295,10,FALSE)=0,"",VLOOKUP($A37,'B2B - Flux 2 - CII'!$A37:$R295,10,FALSE))</f>
        <v/>
      </c>
      <c r="K37" s="118" t="str">
        <f xml:space="preserve"> IF(VLOOKUP($A37,'B2B - Flux 2 - CII'!$A37:$R295,11,FALSE)=0,"",VLOOKUP($A37,'B2B - Flux 2 - CII'!$A37:$R295,11,FALSE))</f>
        <v/>
      </c>
      <c r="L37" s="132" t="str">
        <f xml:space="preserve"> IF(VLOOKUP($A37,'B2B - Flux 2 - CII'!$A37:$R295,12,FALSE)=0,"",VLOOKUP($A37,'B2B - Flux 2 - CII'!$A37:$R295,12,FALSE))</f>
        <v>Groupe de termes métiers fournissant des informations sur le lieu et la date auxquels les biens et services facturés sont livrés.</v>
      </c>
      <c r="M37" s="154" t="str">
        <f xml:space="preserve"> IF(VLOOKUP($A37,'B2B - Flux 2 - CII'!$A37:$R295,13,FALSE)=0,"",VLOOKUP($A37,'B2B - Flux 2 - CII'!$A37:$R295,13,FALSE))</f>
        <v/>
      </c>
      <c r="N37" s="155" t="str">
        <f>IF(ISERROR(VLOOKUP($A37,'B2B - Flux 1 - UBL'!$A$6:$O$89,15,FALSE)),"",VLOOKUP($A37,'B2B - Flux 1 - UBL'!$A$6:$O$89,15,FALSE))</f>
        <v>DEMARRAGE</v>
      </c>
      <c r="O37" s="156" t="str">
        <f xml:space="preserve"> IF(VLOOKUP($A37,'B2B - Flux 2 - CII'!$A37:$R295,14,FALSE)=0,"",VLOOKUP($A37,'B2B - Flux 2 - CII'!$A37:$R295,14,FALSE))</f>
        <v/>
      </c>
      <c r="P37" s="156" t="str">
        <f xml:space="preserve"> IF(VLOOKUP($A37,'B2B - Flux 2 - CII'!$A37:$R295,15,FALSE)=0,"",VLOOKUP($A37,'B2B - Flux 2 - CII'!$A37:$R295,15,FALSE))</f>
        <v/>
      </c>
      <c r="Q37" s="156" t="str">
        <f xml:space="preserve"> IF(VLOOKUP($A37,'B2B - Flux 2 - CII'!$A37:$R295,16,FALSE)=0,"",VLOOKUP($A37,'B2B - Flux 2 - CII'!$A37:$R295,16,FALSE))</f>
        <v/>
      </c>
      <c r="R37" s="118" t="str">
        <f xml:space="preserve"> IF(VLOOKUP($A37,'B2B - Flux 2 - CII'!$A37:$R295,17,FALSE)=0,"",VLOOKUP($A37,'B2B - Flux 2 - CII'!$A37:$R295,17,FALSE))</f>
        <v/>
      </c>
    </row>
    <row r="38" spans="1:18" ht="42.75" x14ac:dyDescent="0.25">
      <c r="A38" s="35" t="s">
        <v>156</v>
      </c>
      <c r="B38" s="22" t="str">
        <f xml:space="preserve"> IF(VLOOKUP($A38,'B2B - Flux 2 - CII'!$A38:$R296,2,FALSE)=0,"",VLOOKUP($A38,'B2B - Flux 2 - CII'!$A38:$R296,2,FALSE))</f>
        <v>0.1</v>
      </c>
      <c r="C38" s="31"/>
      <c r="D38" s="32" t="str">
        <f xml:space="preserve"> IF(VLOOKUP($A38,'B2B - Flux 2 - CII'!$A38:$R296,4,FALSE)=0,"",VLOOKUP($A38,'B2B - Flux 2 - CII'!$A38:$R296,4,FALSE))</f>
        <v>Date effective de livraison / fin d'exécution de la prestation</v>
      </c>
      <c r="E38" s="61"/>
      <c r="F38" s="33"/>
      <c r="G38" s="101" t="str">
        <f xml:space="preserve"> IF(VLOOKUP($A38,'B2B - Flux 2 - CII'!$A38:$R296,7,FALSE)=0,"",VLOOKUP($A38,'B2B - Flux 2 - CII'!$A38:$R296,7,FALSE))</f>
        <v>/rsm:CrossIndustryInvoice/rsm:SupplyChainTradeTransaction/ram:ApplicableHeaderTradeDelivery/ram:ActualDeliverySupplyChainEvent/ram:OccurrenceDateTime/udt:DateTimeString</v>
      </c>
      <c r="H38" s="47" t="str">
        <f xml:space="preserve"> IF(VLOOKUP($A38,'B2B - Flux 2 - CII'!$A38:$R296,8,FALSE)=0,"",VLOOKUP($A38,'B2B - Flux 2 - CII'!$A38:$R296,8,FALSE))</f>
        <v>DATE</v>
      </c>
      <c r="I38" s="47" t="str">
        <f xml:space="preserve"> IF(VLOOKUP($A38,'B2B - Flux 2 - CII'!$A38:$R296,9,FALSE)=0,"",VLOOKUP($A38,'B2B - Flux 2 - CII'!$A38:$R296,9,FALSE))</f>
        <v>ISO</v>
      </c>
      <c r="J38" s="28" t="str">
        <f ca="1" xml:space="preserve"> IF(VLOOKUP($A38,'B2B - Flux 2 - CII'!$A38:$R296,10,FALSE)=0,"",VLOOKUP($A38,'B2B - Flux 2 - CII'!$A38:$R296,10,FALSE))</f>
        <v>AAAAMMJJ</v>
      </c>
      <c r="K38" s="55" t="str">
        <f xml:space="preserve"> IF(VLOOKUP($A38,'B2B - Flux 2 - CII'!$A38:$R296,11,FALSE)=0,"",VLOOKUP($A38,'B2B - Flux 2 - CII'!$A38:$R296,11,FALSE))</f>
        <v/>
      </c>
      <c r="L38" s="27" t="str">
        <f xml:space="preserve"> IF(VLOOKUP($A38,'B2B - Flux 2 - CII'!$A38:$R296,12,FALSE)=0,"",VLOOKUP($A38,'B2B - Flux 2 - CII'!$A38:$R296,12,FALSE))</f>
        <v>Date à laquelle la livraison est effectuée.</v>
      </c>
      <c r="M38" s="101" t="str">
        <f xml:space="preserve"> IF(VLOOKUP($A38,'B2B - Flux 2 - CII'!$A38:$R296,13,FALSE)=0,"",VLOOKUP($A38,'B2B - Flux 2 - CII'!$A38:$R296,13,FALSE))</f>
        <v/>
      </c>
      <c r="N38" s="137" t="str">
        <f>IF(ISERROR(VLOOKUP($A38,'B2B - Flux 1 - UBL'!$A$6:$O$89,15,FALSE)),"",VLOOKUP($A38,'B2B - Flux 1 - UBL'!$A$6:$O$89,15,FALSE))</f>
        <v>DEMARRAGE</v>
      </c>
      <c r="O38" s="143" t="str">
        <f xml:space="preserve"> IF(VLOOKUP($A38,'B2B - Flux 2 - CII'!$A38:$R296,14,FALSE)=0,"",VLOOKUP($A38,'B2B - Flux 2 - CII'!$A38:$R296,14,FALSE))</f>
        <v>G1.09
G1.36
G1.39</v>
      </c>
      <c r="P38" s="143" t="str">
        <f xml:space="preserve"> IF(VLOOKUP($A38,'B2B - Flux 2 - CII'!$A38:$R296,15,FALSE)=0,"",VLOOKUP($A38,'B2B - Flux 2 - CII'!$A38:$R296,15,FALSE))</f>
        <v/>
      </c>
      <c r="Q38" s="22" t="str">
        <f xml:space="preserve"> IF(VLOOKUP($A38,'B2B - Flux 2 - CII'!$A38:$R296,16,FALSE)=0,"",VLOOKUP($A38,'B2B - Flux 2 - CII'!$A38:$R296,16,FALSE))</f>
        <v/>
      </c>
      <c r="R38" s="27" t="str">
        <f xml:space="preserve"> IF(VLOOKUP($A38,'B2B - Flux 2 - CII'!$A38:$R296,17,FALSE)=0,"",VLOOKUP($A38,'B2B - Flux 2 - CII'!$A38:$R296,17,FALSE))</f>
        <v/>
      </c>
    </row>
    <row r="39" spans="1:18" ht="28.5" x14ac:dyDescent="0.25">
      <c r="A39" s="23" t="s">
        <v>158</v>
      </c>
      <c r="B39" s="22" t="str">
        <f xml:space="preserve"> IF(VLOOKUP($A39,'B2B - Flux 2 - CII'!$A39:$R297,2,FALSE)=0,"",VLOOKUP($A39,'B2B - Flux 2 - CII'!$A39:$R297,2,FALSE))</f>
        <v>0.1</v>
      </c>
      <c r="C39" s="30" t="str">
        <f xml:space="preserve"> IF(VLOOKUP($A39,'B2B - Flux 2 - CII'!$A39:$R297,3,FALSE)=0,"",VLOOKUP($A39,'B2B - Flux 2 - CII'!$A39:$R297,3,FALSE))</f>
        <v>PERIODE DE FACTURATION</v>
      </c>
      <c r="D39" s="56"/>
      <c r="E39" s="56"/>
      <c r="F39" s="56"/>
      <c r="G39" s="101" t="str">
        <f xml:space="preserve"> IF(VLOOKUP($A39,'B2B - Flux 2 - CII'!$A39:$R297,7,FALSE)=0,"",VLOOKUP($A39,'B2B - Flux 2 - CII'!$A39:$R297,7,FALSE))</f>
        <v>/rsm:CrossIndustryInvoice/rsm:SupplyChainTradeTransaction/ram:ApplicableHeaderTradeSettlement/ram:BillingSpecifiedPeriod</v>
      </c>
      <c r="H39" s="118" t="str">
        <f xml:space="preserve"> IF(VLOOKUP($A39,'B2B - Flux 2 - CII'!$A39:$R297,8,FALSE)=0,"",VLOOKUP($A39,'B2B - Flux 2 - CII'!$A39:$R297,8,FALSE))</f>
        <v/>
      </c>
      <c r="I39" s="118" t="str">
        <f xml:space="preserve"> IF(VLOOKUP($A39,'B2B - Flux 2 - CII'!$A39:$R297,9,FALSE)=0,"",VLOOKUP($A39,'B2B - Flux 2 - CII'!$A39:$R297,9,FALSE))</f>
        <v/>
      </c>
      <c r="J39" s="173" t="str">
        <f xml:space="preserve"> IF(VLOOKUP($A39,'B2B - Flux 2 - CII'!$A39:$R297,10,FALSE)=0,"",VLOOKUP($A39,'B2B - Flux 2 - CII'!$A39:$R297,10,FALSE))</f>
        <v/>
      </c>
      <c r="K39" s="118" t="str">
        <f xml:space="preserve"> IF(VLOOKUP($A39,'B2B - Flux 2 - CII'!$A39:$R297,11,FALSE)=0,"",VLOOKUP($A39,'B2B - Flux 2 - CII'!$A39:$R297,11,FALSE))</f>
        <v/>
      </c>
      <c r="L39" s="132" t="str">
        <f xml:space="preserve"> IF(VLOOKUP($A39,'B2B - Flux 2 - CII'!$A39:$R297,12,FALSE)=0,"",VLOOKUP($A39,'B2B - Flux 2 - CII'!$A39:$R297,12,FALSE))</f>
        <v>Groupe de termes métiers fournissant des informations sur la période de facturation.</v>
      </c>
      <c r="M39" s="154" t="str">
        <f xml:space="preserve"> IF(VLOOKUP($A39,'B2B - Flux 2 - CII'!$A39:$R297,13,FALSE)=0,"",VLOOKUP($A39,'B2B - Flux 2 - CII'!$A39:$R297,13,FALSE))</f>
        <v>Utilisée pour indiquer le moment où la période couverte par la Facture commence et le moment où elle se termine.</v>
      </c>
      <c r="N39" s="155" t="str">
        <f>IF(ISERROR(VLOOKUP($A39,'B2B - Flux 1 - UBL'!$A$6:$O$89,15,FALSE)),"",VLOOKUP($A39,'B2B - Flux 1 - UBL'!$A$6:$O$89,15,FALSE))</f>
        <v>DEMARRAGE</v>
      </c>
      <c r="O39" s="156" t="str">
        <f xml:space="preserve"> IF(VLOOKUP($A39,'B2B - Flux 2 - CII'!$A39:$R297,14,FALSE)=0,"",VLOOKUP($A39,'B2B - Flux 2 - CII'!$A39:$R297,14,FALSE))</f>
        <v>G1.39
G6.08</v>
      </c>
      <c r="P39" s="156" t="str">
        <f xml:space="preserve"> IF(VLOOKUP($A39,'B2B - Flux 2 - CII'!$A39:$R297,15,FALSE)=0,"",VLOOKUP($A39,'B2B - Flux 2 - CII'!$A39:$R297,15,FALSE))</f>
        <v/>
      </c>
      <c r="Q39" s="156" t="str">
        <f xml:space="preserve"> IF(VLOOKUP($A39,'B2B - Flux 2 - CII'!$A39:$R297,16,FALSE)=0,"",VLOOKUP($A39,'B2B - Flux 2 - CII'!$A39:$R297,16,FALSE))</f>
        <v/>
      </c>
      <c r="R39" s="118" t="str">
        <f xml:space="preserve"> IF(VLOOKUP($A39,'B2B - Flux 2 - CII'!$A39:$R297,17,FALSE)=0,"",VLOOKUP($A39,'B2B - Flux 2 - CII'!$A39:$R297,17,FALSE))</f>
        <v/>
      </c>
    </row>
    <row r="40" spans="1:18" ht="42.75" x14ac:dyDescent="0.25">
      <c r="A40" s="35" t="s">
        <v>160</v>
      </c>
      <c r="B40" s="22" t="str">
        <f xml:space="preserve"> IF(VLOOKUP($A40,'B2B - Flux 2 - CII'!$A40:$R298,2,FALSE)=0,"",VLOOKUP($A40,'B2B - Flux 2 - CII'!$A40:$R298,2,FALSE))</f>
        <v>0.1</v>
      </c>
      <c r="C40" s="31"/>
      <c r="D40" s="32" t="str">
        <f xml:space="preserve"> IF(VLOOKUP($A40,'B2B - Flux 2 - CII'!$A40:$R298,4,FALSE)=0,"",VLOOKUP($A40,'B2B - Flux 2 - CII'!$A40:$R298,4,FALSE))</f>
        <v>Date de début de période de facturation</v>
      </c>
      <c r="E40" s="37"/>
      <c r="F40" s="33"/>
      <c r="G40" s="101" t="str">
        <f xml:space="preserve"> IF(VLOOKUP($A40,'B2B - Flux 2 - CII'!$A40:$R298,7,FALSE)=0,"",VLOOKUP($A40,'B2B - Flux 2 - CII'!$A40:$R298,7,FALSE))</f>
        <v>/rsm:CrossIndustryInvoice/rsm:SupplyChainTradeTransaction/ram:ApplicableHeaderTradeSettlement/ram:BillingSpecifiedPeriod/ram:StartDateTime/udt:DateTimeString</v>
      </c>
      <c r="H40" s="47" t="str">
        <f xml:space="preserve"> IF(VLOOKUP($A40,'B2B - Flux 2 - CII'!$A40:$R298,8,FALSE)=0,"",VLOOKUP($A40,'B2B - Flux 2 - CII'!$A40:$R298,8,FALSE))</f>
        <v>DATE</v>
      </c>
      <c r="I40" s="47" t="str">
        <f xml:space="preserve"> IF(VLOOKUP($A40,'B2B - Flux 2 - CII'!$A40:$R298,9,FALSE)=0,"",VLOOKUP($A40,'B2B - Flux 2 - CII'!$A40:$R298,9,FALSE))</f>
        <v>ISO</v>
      </c>
      <c r="J40" s="28" t="str">
        <f ca="1" xml:space="preserve"> IF(VLOOKUP($A40,'B2B - Flux 2 - CII'!$A40:$R298,10,FALSE)=0,"",VLOOKUP($A40,'B2B - Flux 2 - CII'!$A40:$R298,10,FALSE))</f>
        <v>AAAAMMJJ</v>
      </c>
      <c r="K40" s="55" t="str">
        <f xml:space="preserve"> IF(VLOOKUP($A40,'B2B - Flux 2 - CII'!$A40:$R298,11,FALSE)=0,"",VLOOKUP($A40,'B2B - Flux 2 - CII'!$A40:$R298,11,FALSE))</f>
        <v/>
      </c>
      <c r="L40" s="27" t="str">
        <f xml:space="preserve"> IF(VLOOKUP($A40,'B2B - Flux 2 - CII'!$A40:$R298,12,FALSE)=0,"",VLOOKUP($A40,'B2B - Flux 2 - CII'!$A40:$R298,12,FALSE))</f>
        <v>Date à laquelle commence la période de facturation.</v>
      </c>
      <c r="M40" s="101" t="str">
        <f xml:space="preserve"> IF(VLOOKUP($A40,'B2B - Flux 2 - CII'!$A40:$R298,13,FALSE)=0,"",VLOOKUP($A40,'B2B - Flux 2 - CII'!$A40:$R298,13,FALSE))</f>
        <v>Cette date correspond au premier jour de la période.</v>
      </c>
      <c r="N40" s="137" t="str">
        <f>IF(ISERROR(VLOOKUP($A40,'B2B - Flux 1 - UBL'!$A$6:$O$89,15,FALSE)),"",VLOOKUP($A40,'B2B - Flux 1 - UBL'!$A$6:$O$89,15,FALSE))</f>
        <v>DEMARRAGE</v>
      </c>
      <c r="O40" s="143" t="str">
        <f xml:space="preserve"> IF(VLOOKUP($A40,'B2B - Flux 2 - CII'!$A40:$R298,14,FALSE)=0,"",VLOOKUP($A40,'B2B - Flux 2 - CII'!$A40:$R298,14,FALSE))</f>
        <v>G1.09
G1.36
G6.08</v>
      </c>
      <c r="P40" s="143" t="str">
        <f xml:space="preserve"> IF(VLOOKUP($A40,'B2B - Flux 2 - CII'!$A40:$R298,15,FALSE)=0,"",VLOOKUP($A40,'B2B - Flux 2 - CII'!$A40:$R298,15,FALSE))</f>
        <v/>
      </c>
      <c r="Q40" s="22" t="str">
        <f xml:space="preserve"> IF(VLOOKUP($A40,'B2B - Flux 2 - CII'!$A40:$R298,16,FALSE)=0,"",VLOOKUP($A40,'B2B - Flux 2 - CII'!$A40:$R298,16,FALSE))</f>
        <v>BR-CO-19</v>
      </c>
      <c r="R40" s="27" t="str">
        <f xml:space="preserve"> IF(VLOOKUP($A40,'B2B - Flux 2 - CII'!$A40:$R298,17,FALSE)=0,"",VLOOKUP($A40,'B2B - Flux 2 - CII'!$A40:$R298,17,FALSE))</f>
        <v/>
      </c>
    </row>
    <row r="41" spans="1:18" ht="42.75" x14ac:dyDescent="0.25">
      <c r="A41" s="35" t="s">
        <v>162</v>
      </c>
      <c r="B41" s="22" t="str">
        <f xml:space="preserve"> IF(VLOOKUP($A41,'B2B - Flux 2 - CII'!$A41:$R299,2,FALSE)=0,"",VLOOKUP($A41,'B2B - Flux 2 - CII'!$A41:$R299,2,FALSE))</f>
        <v>0.1</v>
      </c>
      <c r="C41" s="31"/>
      <c r="D41" s="32" t="str">
        <f xml:space="preserve"> IF(VLOOKUP($A41,'B2B - Flux 2 - CII'!$A41:$R299,4,FALSE)=0,"",VLOOKUP($A41,'B2B - Flux 2 - CII'!$A41:$R299,4,FALSE))</f>
        <v>Date de fin de période de facturation</v>
      </c>
      <c r="E41" s="37"/>
      <c r="F41" s="33"/>
      <c r="G41" s="101" t="str">
        <f xml:space="preserve"> IF(VLOOKUP($A41,'B2B - Flux 2 - CII'!$A41:$R299,7,FALSE)=0,"",VLOOKUP($A41,'B2B - Flux 2 - CII'!$A41:$R299,7,FALSE))</f>
        <v>/rsm:CrossIndustryInvoice/rsm:SupplyChainTradeTransaction/ram:ApplicableHeaderTradeSettlement/ram:BillingSpecifiedPeriod/ram:EndDateTime/udt:DateTimeString</v>
      </c>
      <c r="H41" s="47" t="str">
        <f xml:space="preserve"> IF(VLOOKUP($A41,'B2B - Flux 2 - CII'!$A41:$R299,8,FALSE)=0,"",VLOOKUP($A41,'B2B - Flux 2 - CII'!$A41:$R299,8,FALSE))</f>
        <v>DATE</v>
      </c>
      <c r="I41" s="47" t="str">
        <f xml:space="preserve"> IF(VLOOKUP($A41,'B2B - Flux 2 - CII'!$A41:$R299,9,FALSE)=0,"",VLOOKUP($A41,'B2B - Flux 2 - CII'!$A41:$R299,9,FALSE))</f>
        <v>ISO</v>
      </c>
      <c r="J41" s="28" t="str">
        <f ca="1" xml:space="preserve"> IF(VLOOKUP($A41,'B2B - Flux 2 - CII'!$A41:$R299,10,FALSE)=0,"",VLOOKUP($A41,'B2B - Flux 2 - CII'!$A41:$R299,10,FALSE))</f>
        <v>AAAAMMJJ</v>
      </c>
      <c r="K41" s="55" t="str">
        <f xml:space="preserve"> IF(VLOOKUP($A41,'B2B - Flux 2 - CII'!$A41:$R299,11,FALSE)=0,"",VLOOKUP($A41,'B2B - Flux 2 - CII'!$A41:$R299,11,FALSE))</f>
        <v/>
      </c>
      <c r="L41" s="27" t="str">
        <f xml:space="preserve"> IF(VLOOKUP($A41,'B2B - Flux 2 - CII'!$A41:$R299,12,FALSE)=0,"",VLOOKUP($A41,'B2B - Flux 2 - CII'!$A41:$R299,12,FALSE))</f>
        <v>Date à laquelle se termine la période de facturation.</v>
      </c>
      <c r="M41" s="101" t="str">
        <f xml:space="preserve"> IF(VLOOKUP($A41,'B2B - Flux 2 - CII'!$A41:$R299,13,FALSE)=0,"",VLOOKUP($A41,'B2B - Flux 2 - CII'!$A41:$R299,13,FALSE))</f>
        <v>Cette date correspond au dernier jour de la période.</v>
      </c>
      <c r="N41" s="137" t="str">
        <f>IF(ISERROR(VLOOKUP($A41,'B2B - Flux 1 - UBL'!$A$6:$O$89,15,FALSE)),"",VLOOKUP($A41,'B2B - Flux 1 - UBL'!$A$6:$O$89,15,FALSE))</f>
        <v>DEMARRAGE</v>
      </c>
      <c r="O41" s="143" t="str">
        <f xml:space="preserve"> IF(VLOOKUP($A41,'B2B - Flux 2 - CII'!$A41:$R299,14,FALSE)=0,"",VLOOKUP($A41,'B2B - Flux 2 - CII'!$A41:$R299,14,FALSE))</f>
        <v>G1.09
G1.36
G6.08</v>
      </c>
      <c r="P41" s="143" t="str">
        <f xml:space="preserve"> IF(VLOOKUP($A41,'B2B - Flux 2 - CII'!$A41:$R299,15,FALSE)=0,"",VLOOKUP($A41,'B2B - Flux 2 - CII'!$A41:$R299,15,FALSE))</f>
        <v/>
      </c>
      <c r="Q41" s="22" t="str">
        <f xml:space="preserve"> IF(VLOOKUP($A41,'B2B - Flux 2 - CII'!$A41:$R299,16,FALSE)=0,"",VLOOKUP($A41,'B2B - Flux 2 - CII'!$A41:$R299,16,FALSE))</f>
        <v>BR-29
BR-CO-19</v>
      </c>
      <c r="R41" s="27" t="str">
        <f xml:space="preserve"> IF(VLOOKUP($A41,'B2B - Flux 2 - CII'!$A41:$R299,17,FALSE)=0,"",VLOOKUP($A41,'B2B - Flux 2 - CII'!$A41:$R299,17,FALSE))</f>
        <v/>
      </c>
    </row>
    <row r="42" spans="1:18" ht="42.75" x14ac:dyDescent="0.25">
      <c r="A42" s="23" t="s">
        <v>164</v>
      </c>
      <c r="B42" s="22" t="str">
        <f xml:space="preserve"> IF(VLOOKUP($A42,'B2B - Flux 2 - CII'!$A42:$R300,2,FALSE)=0,"",VLOOKUP($A42,'B2B - Flux 2 - CII'!$A42:$R300,2,FALSE))</f>
        <v>0.1</v>
      </c>
      <c r="C42" s="40" t="str">
        <f xml:space="preserve"> IF(VLOOKUP($A42,'B2B - Flux 2 - CII'!$A42:$R300,3,FALSE)=0,"",VLOOKUP($A42,'B2B - Flux 2 - CII'!$A42:$R300,3,FALSE))</f>
        <v>ADRESSE DE LIVRAISON/ REALISATION PRESTATION de service</v>
      </c>
      <c r="D42" s="56"/>
      <c r="E42" s="56"/>
      <c r="F42" s="56"/>
      <c r="G42" s="101" t="str">
        <f xml:space="preserve"> IF(VLOOKUP($A42,'B2B - Flux 2 - CII'!$A42:$R300,7,FALSE)=0,"",VLOOKUP($A42,'B2B - Flux 2 - CII'!$A42:$R300,7,FALSE))</f>
        <v>/rsm:CrossIndustryInvoice/rsm:SupplyChainTradeTransaction/ram:ApplicableHeaderTradeDelivery/ram:ShipToTradeParty/ram:PostalTradeAddress</v>
      </c>
      <c r="H42" s="118" t="str">
        <f xml:space="preserve"> IF(VLOOKUP($A42,'B2B - Flux 2 - CII'!$A42:$R300,8,FALSE)=0,"",VLOOKUP($A42,'B2B - Flux 2 - CII'!$A42:$R300,8,FALSE))</f>
        <v/>
      </c>
      <c r="I42" s="118" t="str">
        <f xml:space="preserve"> IF(VLOOKUP($A42,'B2B - Flux 2 - CII'!$A42:$R300,9,FALSE)=0,"",VLOOKUP($A42,'B2B - Flux 2 - CII'!$A42:$R300,9,FALSE))</f>
        <v/>
      </c>
      <c r="J42" s="173" t="str">
        <f xml:space="preserve"> IF(VLOOKUP($A42,'B2B - Flux 2 - CII'!$A42:$R300,10,FALSE)=0,"",VLOOKUP($A42,'B2B - Flux 2 - CII'!$A42:$R300,10,FALSE))</f>
        <v/>
      </c>
      <c r="K42" s="118" t="str">
        <f xml:space="preserve"> IF(VLOOKUP($A42,'B2B - Flux 2 - CII'!$A42:$R300,11,FALSE)=0,"",VLOOKUP($A42,'B2B - Flux 2 - CII'!$A42:$R300,11,FALSE))</f>
        <v/>
      </c>
      <c r="L42" s="132" t="str">
        <f xml:space="preserve"> IF(VLOOKUP($A42,'B2B - Flux 2 - CII'!$A42:$R300,12,FALSE)=0,"",VLOOKUP($A42,'B2B - Flux 2 - CII'!$A42:$R300,12,FALSE))</f>
        <v>Groupe de termes métiers fournissant des informations sur l'adresse à laquelle les biens et services facturés ont été ou sont livrés.</v>
      </c>
      <c r="M42" s="154" t="str">
        <f xml:space="preserve"> IF(VLOOKUP($A42,'B2B - Flux 2 - CII'!$A42:$R300,13,FALSE)=0,"",VLOOKUP($A42,'B2B - Flux 2 - CII'!$A42:$R300,13,FALSE))</f>
        <v>Dans le cas de l'enlèvement, l'adresse du lieu de livraison est l'adresse d'enlèvement. Les éléments pertinents de l'adresse doivent être remplis pour se conformer aux exigences légales.</v>
      </c>
      <c r="N42" s="155" t="str">
        <f>IF(ISERROR(VLOOKUP($A42,'B2B - Flux 1 - UBL'!$A$6:$O$89,15,FALSE)),"",VLOOKUP($A42,'B2B - Flux 1 - UBL'!$A$6:$O$89,15,FALSE))</f>
        <v>CIBLE</v>
      </c>
      <c r="O42" s="156" t="str">
        <f xml:space="preserve"> IF(VLOOKUP($A42,'B2B - Flux 2 - CII'!$A42:$R300,14,FALSE)=0,"",VLOOKUP($A42,'B2B - Flux 2 - CII'!$A42:$R300,14,FALSE))</f>
        <v>G1.50</v>
      </c>
      <c r="P42" s="156" t="str">
        <f xml:space="preserve"> IF(VLOOKUP($A42,'B2B - Flux 2 - CII'!$A42:$R300,15,FALSE)=0,"",VLOOKUP($A42,'B2B - Flux 2 - CII'!$A42:$R300,15,FALSE))</f>
        <v/>
      </c>
      <c r="Q42" s="156" t="str">
        <f xml:space="preserve"> IF(VLOOKUP($A42,'B2B - Flux 2 - CII'!$A42:$R300,16,FALSE)=0,"",VLOOKUP($A42,'B2B - Flux 2 - CII'!$A42:$R300,16,FALSE))</f>
        <v/>
      </c>
      <c r="R42" s="118" t="str">
        <f xml:space="preserve"> IF(VLOOKUP($A42,'B2B - Flux 2 - CII'!$A42:$R300,17,FALSE)=0,"",VLOOKUP($A42,'B2B - Flux 2 - CII'!$A42:$R300,17,FALSE))</f>
        <v/>
      </c>
    </row>
    <row r="43" spans="1:18" ht="71.25" x14ac:dyDescent="0.25">
      <c r="A43" s="35" t="s">
        <v>178</v>
      </c>
      <c r="B43" s="22" t="str">
        <f xml:space="preserve"> IF(VLOOKUP($A43,'B2B - Flux 2 - CII'!$A49:$R307,2,FALSE)=0,"",VLOOKUP($A43,'B2B - Flux 2 - CII'!$A49:$R307,2,FALSE))</f>
        <v>1.1</v>
      </c>
      <c r="C43" s="31"/>
      <c r="D43" s="32" t="str">
        <f xml:space="preserve"> IF(VLOOKUP($A43,'B2B - Flux 2 - CII'!$A49:$R307,4,FALSE)=0,"",VLOOKUP($A43,'B2B - Flux 2 - CII'!$A49:$R307,4,FALSE))</f>
        <v>Code de pays</v>
      </c>
      <c r="E43" s="32"/>
      <c r="F43" s="33"/>
      <c r="G43" s="101" t="str">
        <f xml:space="preserve"> IF(VLOOKUP($A43,'B2B - Flux 2 - CII'!$A49:$R307,7,FALSE)=0,"",VLOOKUP($A43,'B2B - Flux 2 - CII'!$A49:$R307,7,FALSE))</f>
        <v>/rsm:CrossIndustryInvoice/rsm:SupplyChainTradeTransaction/ram:ApplicableHeaderTradeDelivery/ram:ShipToTradeParty/ram:PostalTradeAddress/ram:CountryID</v>
      </c>
      <c r="H43" s="47" t="str">
        <f xml:space="preserve"> IF(VLOOKUP($A43,'B2B - Flux 2 - CII'!$A49:$R307,8,FALSE)=0,"",VLOOKUP($A43,'B2B - Flux 2 - CII'!$A49:$R307,8,FALSE))</f>
        <v>CODE</v>
      </c>
      <c r="I43" s="28">
        <f xml:space="preserve"> IF(VLOOKUP($A43,'B2B - Flux 2 - CII'!$A49:$R307,9,FALSE)=0,"",VLOOKUP($A43,'B2B - Flux 2 - CII'!$A49:$R307,9,FALSE))</f>
        <v>2</v>
      </c>
      <c r="J43" s="28" t="str">
        <f xml:space="preserve"> IF(VLOOKUP($A43,'B2B - Flux 2 - CII'!$A49:$R307,10,FALSE)=0,"",VLOOKUP($A43,'B2B - Flux 2 - CII'!$A49:$R307,10,FALSE))</f>
        <v>ISO 3166</v>
      </c>
      <c r="K43" s="55" t="str">
        <f xml:space="preserve"> IF(VLOOKUP($A43,'B2B - Flux 2 - CII'!$A49:$R307,11,FALSE)=0,"",VLOOKUP($A43,'B2B - Flux 2 - CII'!$A49:$R307,11,FALSE))</f>
        <v/>
      </c>
      <c r="L43" s="27" t="str">
        <f xml:space="preserve"> IF(VLOOKUP($A43,'B2B - Flux 2 - CII'!$A49:$R307,12,FALSE)=0,"",VLOOKUP($A43,'B2B - Flux 2 - CII'!$A49:$R307,12,FALSE))</f>
        <v>Code d'identification du pays.</v>
      </c>
      <c r="M43" s="101" t="str">
        <f xml:space="preserve"> IF(VLOOKUP($A43,'B2B - Flux 2 - CII'!$A49:$R307,13,FALSE)=0,"",VLOOKUP($A43,'B2B - Flux 2 - CII'!$A49:$R307,13,FALSE))</f>
        <v>Les listes de pays valides sont enregistrées auprès de l'Agence de maintenance de la norme ISO 3166-1 « Codes pour la représentation des noms de pays et de leurs subdivisions ». Il est recommandé d'utiliser la représentation alpha-2.</v>
      </c>
      <c r="N43" s="137" t="str">
        <f>IF(ISERROR(VLOOKUP($A43,'B2B - Flux 1 - UBL'!$A$6:$O$89,15,FALSE)),"",VLOOKUP($A43,'B2B - Flux 1 - UBL'!$A$6:$O$89,15,FALSE))</f>
        <v>CIBLE</v>
      </c>
      <c r="O43" s="143" t="str">
        <f xml:space="preserve"> IF(VLOOKUP($A43,'B2B - Flux 2 - CII'!$A49:$R307,14,FALSE)=0,"",VLOOKUP($A43,'B2B - Flux 2 - CII'!$A49:$R307,14,FALSE))</f>
        <v>G2.01
G2.03</v>
      </c>
      <c r="P43" s="143" t="str">
        <f xml:space="preserve"> IF(VLOOKUP($A43,'B2B - Flux 2 - CII'!$A49:$R307,15,FALSE)=0,"",VLOOKUP($A43,'B2B - Flux 2 - CII'!$A49:$R307,15,FALSE))</f>
        <v/>
      </c>
      <c r="Q43" s="22" t="str">
        <f xml:space="preserve"> IF(VLOOKUP($A43,'B2B - Flux 2 - CII'!$A49:$R307,16,FALSE)=0,"",VLOOKUP($A43,'B2B - Flux 2 - CII'!$A49:$R307,16,FALSE))</f>
        <v>BR-57</v>
      </c>
      <c r="R43" s="27" t="str">
        <f xml:space="preserve"> IF(VLOOKUP($A43,'B2B - Flux 2 - CII'!$A49:$R307,17,FALSE)=0,"",VLOOKUP($A43,'B2B - Flux 2 - CII'!$A49:$R307,17,FALSE))</f>
        <v/>
      </c>
    </row>
    <row r="44" spans="1:18" ht="57" x14ac:dyDescent="0.25">
      <c r="A44" s="23" t="s">
        <v>180</v>
      </c>
      <c r="B44" s="22" t="str">
        <f xml:space="preserve"> IF(VLOOKUP($A44,'B2B - Flux 2 - CII'!$A50:$R308,2,FALSE)=0,"",VLOOKUP($A44,'B2B - Flux 2 - CII'!$A50:$R308,2,FALSE))</f>
        <v>0.n</v>
      </c>
      <c r="C44" s="81" t="str">
        <f xml:space="preserve"> IF(VLOOKUP($A44,'B2B - Flux 2 - CII'!$A50:$R308,3,FALSE)=0,"",VLOOKUP($A44,'B2B - Flux 2 - CII'!$A50:$R308,3,FALSE))</f>
        <v>REMISE AU NIVEAU DU DOCUMENT</v>
      </c>
      <c r="D44" s="56"/>
      <c r="E44" s="56"/>
      <c r="F44" s="56"/>
      <c r="G44" s="101" t="str">
        <f xml:space="preserve"> IF(VLOOKUP($A44,'B2B - Flux 2 - CII'!$A50:$R308,7,FALSE)=0,"",VLOOKUP($A44,'B2B - Flux 2 - CII'!$A50:$R308,7,FALSE))</f>
        <v>/rsm:CrossIndustryInvoice/rsm:SupplyChainTradeTransaction/ram:ApplicableHeaderTradeSettlement/ram:SpecifiedTradeAllowanceCharge
ChargeIndicator=false</v>
      </c>
      <c r="H44" s="118" t="str">
        <f xml:space="preserve"> IF(VLOOKUP($A44,'B2B - Flux 2 - CII'!$A50:$R308,8,FALSE)=0,"",VLOOKUP($A44,'B2B - Flux 2 - CII'!$A50:$R308,8,FALSE))</f>
        <v/>
      </c>
      <c r="I44" s="118" t="str">
        <f xml:space="preserve"> IF(VLOOKUP($A44,'B2B - Flux 2 - CII'!$A50:$R308,9,FALSE)=0,"",VLOOKUP($A44,'B2B - Flux 2 - CII'!$A50:$R308,9,FALSE))</f>
        <v/>
      </c>
      <c r="J44" s="173" t="str">
        <f xml:space="preserve"> IF(VLOOKUP($A44,'B2B - Flux 2 - CII'!$A50:$R308,10,FALSE)=0,"",VLOOKUP($A44,'B2B - Flux 2 - CII'!$A50:$R308,10,FALSE))</f>
        <v/>
      </c>
      <c r="K44" s="118" t="str">
        <f xml:space="preserve"> IF(VLOOKUP($A44,'B2B - Flux 2 - CII'!$A50:$R308,11,FALSE)=0,"",VLOOKUP($A44,'B2B - Flux 2 - CII'!$A50:$R308,11,FALSE))</f>
        <v/>
      </c>
      <c r="L44" s="132" t="str">
        <f xml:space="preserve"> IF(VLOOKUP($A44,'B2B - Flux 2 - CII'!$A50:$R308,12,FALSE)=0,"",VLOOKUP($A44,'B2B - Flux 2 - CII'!$A50:$R308,12,FALSE))</f>
        <v xml:space="preserve">Groupe de termes métiers fournissant des informations sur les remises applicables à la Facture dans son ensemble. </v>
      </c>
      <c r="M44" s="154" t="str">
        <f xml:space="preserve"> IF(VLOOKUP($A44,'B2B - Flux 2 - CII'!$A50:$R308,13,FALSE)=0,"",VLOOKUP($A44,'B2B - Flux 2 - CII'!$A50:$R308,13,FALSE))</f>
        <v>Les déductions telles que la taxe retenue à la source peuvent donc être spécifiés dans ce groupe.</v>
      </c>
      <c r="N44" s="155" t="str">
        <f>IF(ISERROR(VLOOKUP($A44,'B2B - Flux 1 - UBL'!$A$6:$O$89,15,FALSE)),"",VLOOKUP($A44,'B2B - Flux 1 - UBL'!$A$6:$O$89,15,FALSE))</f>
        <v>CIBLE</v>
      </c>
      <c r="O44" s="156" t="str">
        <f xml:space="preserve"> IF(VLOOKUP($A44,'B2B - Flux 2 - CII'!$A50:$R308,14,FALSE)=0,"",VLOOKUP($A44,'B2B - Flux 2 - CII'!$A50:$R308,14,FALSE))</f>
        <v/>
      </c>
      <c r="P44" s="156" t="str">
        <f xml:space="preserve"> IF(VLOOKUP($A44,'B2B - Flux 2 - CII'!$A50:$R308,15,FALSE)=0,"",VLOOKUP($A44,'B2B - Flux 2 - CII'!$A50:$R308,15,FALSE))</f>
        <v/>
      </c>
      <c r="Q44" s="156" t="str">
        <f xml:space="preserve"> IF(VLOOKUP($A44,'B2B - Flux 2 - CII'!$A50:$R308,16,FALSE)=0,"",VLOOKUP($A44,'B2B - Flux 2 - CII'!$A50:$R308,16,FALSE))</f>
        <v/>
      </c>
      <c r="R44" s="118" t="str">
        <f xml:space="preserve"> IF(VLOOKUP($A44,'B2B - Flux 2 - CII'!$A50:$R308,17,FALSE)=0,"",VLOOKUP($A44,'B2B - Flux 2 - CII'!$A50:$R308,17,FALSE))</f>
        <v/>
      </c>
    </row>
    <row r="45" spans="1:18" ht="28.5" x14ac:dyDescent="0.25">
      <c r="A45" s="35" t="s">
        <v>182</v>
      </c>
      <c r="B45" s="22" t="str">
        <f xml:space="preserve"> IF(VLOOKUP($A45,'B2B - Flux 2 - CII'!$A51:$R309,2,FALSE)=0,"",VLOOKUP($A45,'B2B - Flux 2 - CII'!$A51:$R309,2,FALSE))</f>
        <v>1.1</v>
      </c>
      <c r="C45" s="31"/>
      <c r="D45" s="32" t="str">
        <f xml:space="preserve"> IF(VLOOKUP($A45,'B2B - Flux 2 - CII'!$A51:$R309,4,FALSE)=0,"",VLOOKUP($A45,'B2B - Flux 2 - CII'!$A51:$R309,4,FALSE))</f>
        <v>Montant de la remise au niveau document</v>
      </c>
      <c r="E45" s="37"/>
      <c r="F45" s="33"/>
      <c r="G45" s="101" t="str">
        <f xml:space="preserve"> IF(VLOOKUP($A45,'B2B - Flux 2 - CII'!$A51:$R309,7,FALSE)=0,"",VLOOKUP($A45,'B2B - Flux 2 - CII'!$A51:$R309,7,FALSE))</f>
        <v>/rsm:CrossIndustryInvoice/rsm:SupplyChainTradeTransaction/ram:ApplicableHeaderTradeSettlement/ram:SpecifiedTradeAllowanceCharge/ram:ActualAmount</v>
      </c>
      <c r="H45" s="47" t="str">
        <f xml:space="preserve"> IF(VLOOKUP($A45,'B2B - Flux 2 - CII'!$A51:$R309,8,FALSE)=0,"",VLOOKUP($A45,'B2B - Flux 2 - CII'!$A51:$R309,8,FALSE))</f>
        <v>MONTANT</v>
      </c>
      <c r="I45" s="28">
        <f xml:space="preserve"> IF(VLOOKUP($A45,'B2B - Flux 2 - CII'!$A51:$R309,9,FALSE)=0,"",VLOOKUP($A45,'B2B - Flux 2 - CII'!$A51:$R309,9,FALSE))</f>
        <v>19.2</v>
      </c>
      <c r="J45" s="28" t="str">
        <f xml:space="preserve"> IF(VLOOKUP($A45,'B2B - Flux 2 - CII'!$A51:$R309,10,FALSE)=0,"",VLOOKUP($A45,'B2B - Flux 2 - CII'!$A51:$R309,10,FALSE))</f>
        <v/>
      </c>
      <c r="K45" s="55" t="str">
        <f xml:space="preserve"> IF(VLOOKUP($A45,'B2B - Flux 2 - CII'!$A51:$R309,11,FALSE)=0,"",VLOOKUP($A45,'B2B - Flux 2 - CII'!$A51:$R309,11,FALSE))</f>
        <v/>
      </c>
      <c r="L45" s="27" t="str">
        <f xml:space="preserve"> IF(VLOOKUP($A45,'B2B - Flux 2 - CII'!$A51:$R309,12,FALSE)=0,"",VLOOKUP($A45,'B2B - Flux 2 - CII'!$A51:$R309,12,FALSE))</f>
        <v>Montant d'une remise de pied, hors TVA.</v>
      </c>
      <c r="M45" s="101" t="str">
        <f xml:space="preserve"> IF(VLOOKUP($A45,'B2B - Flux 2 - CII'!$A51:$R309,13,FALSE)=0,"",VLOOKUP($A45,'B2B - Flux 2 - CII'!$A51:$R309,13,FALSE))</f>
        <v/>
      </c>
      <c r="N45" s="137" t="str">
        <f>IF(ISERROR(VLOOKUP($A45,'B2B - Flux 1 - UBL'!$A$6:$O$89,15,FALSE)),"",VLOOKUP($A45,'B2B - Flux 1 - UBL'!$A$6:$O$89,15,FALSE))</f>
        <v>CIBLE</v>
      </c>
      <c r="O45" s="143" t="str">
        <f xml:space="preserve"> IF(VLOOKUP($A45,'B2B - Flux 2 - CII'!$A51:$R309,14,FALSE)=0,"",VLOOKUP($A45,'B2B - Flux 2 - CII'!$A51:$R309,14,FALSE))</f>
        <v>G1.13
G1.30</v>
      </c>
      <c r="P45" s="143" t="str">
        <f xml:space="preserve"> IF(VLOOKUP($A45,'B2B - Flux 2 - CII'!$A51:$R309,15,FALSE)=0,"",VLOOKUP($A45,'B2B - Flux 2 - CII'!$A51:$R309,15,FALSE))</f>
        <v/>
      </c>
      <c r="Q45" s="22" t="str">
        <f xml:space="preserve"> IF(VLOOKUP($A45,'B2B - Flux 2 - CII'!$A51:$R309,16,FALSE)=0,"",VLOOKUP($A45,'B2B - Flux 2 - CII'!$A51:$R309,16,FALSE))</f>
        <v>BR-31</v>
      </c>
      <c r="R45" s="27" t="str">
        <f xml:space="preserve"> IF(VLOOKUP($A45,'B2B - Flux 2 - CII'!$A51:$R309,17,FALSE)=0,"",VLOOKUP($A45,'B2B - Flux 2 - CII'!$A51:$R309,17,FALSE))</f>
        <v/>
      </c>
    </row>
    <row r="46" spans="1:18" ht="142.5" x14ac:dyDescent="0.25">
      <c r="A46" s="35" t="s">
        <v>184</v>
      </c>
      <c r="B46" s="22" t="str">
        <f xml:space="preserve"> IF(VLOOKUP($A46,'B2B - Flux 2 - CII'!$A52:$R310,2,FALSE)=0,"",VLOOKUP($A46,'B2B - Flux 2 - CII'!$A52:$R310,2,FALSE))</f>
        <v>1.1</v>
      </c>
      <c r="C46" s="31"/>
      <c r="D46" s="86" t="str">
        <f xml:space="preserve"> IF(VLOOKUP($A46,'B2B - Flux 2 - CII'!$A52:$R310,4,FALSE)=0,"",VLOOKUP($A46,'B2B - Flux 2 - CII'!$A52:$R310,4,FALSE))</f>
        <v>Code de type de TVA de la remise au niveau du document</v>
      </c>
      <c r="E46" s="87"/>
      <c r="F46" s="88"/>
      <c r="G46" s="101" t="str">
        <f xml:space="preserve"> IF(VLOOKUP($A46,'B2B - Flux 2 - CII'!$A52:$R310,7,FALSE)=0,"",VLOOKUP($A46,'B2B - Flux 2 - CII'!$A52:$R310,7,FALSE))</f>
        <v>/rsm:CrossIndustryInvoice/rsm:SupplyChainTradeTransaction/ram:ApplicableHeaderTradeSettlement/ram:SpecifiedTradeAllowanceCharge/ram:CategoryTradeTax/ram:CategoryCode</v>
      </c>
      <c r="H46" s="47" t="str">
        <f xml:space="preserve"> IF(VLOOKUP($A46,'B2B - Flux 2 - CII'!$A52:$R310,8,FALSE)=0,"",VLOOKUP($A46,'B2B - Flux 2 - CII'!$A52:$R310,8,FALSE))</f>
        <v>CODE</v>
      </c>
      <c r="I46" s="28">
        <f xml:space="preserve"> IF(VLOOKUP($A46,'B2B - Flux 2 - CII'!$A52:$R310,9,FALSE)=0,"",VLOOKUP($A46,'B2B - Flux 2 - CII'!$A52:$R310,9,FALSE))</f>
        <v>2</v>
      </c>
      <c r="J46" s="28" t="str">
        <f xml:space="preserve"> IF(VLOOKUP($A46,'B2B - Flux 2 - CII'!$A52:$R310,10,FALSE)=0,"",VLOOKUP($A46,'B2B - Flux 2 - CII'!$A52:$R310,10,FALSE))</f>
        <v>UNTDID 5305</v>
      </c>
      <c r="K46" s="55" t="str">
        <f xml:space="preserve"> IF(VLOOKUP($A46,'B2B - Flux 2 - CII'!$A52:$R310,11,FALSE)=0,"",VLOOKUP($A46,'B2B - Flux 2 - CII'!$A52:$R310,11,FALSE))</f>
        <v/>
      </c>
      <c r="L46" s="27" t="str">
        <f xml:space="preserve"> IF(VLOOKUP($A46,'B2B - Flux 2 - CII'!$A52:$R310,12,FALSE)=0,"",VLOOKUP($A46,'B2B - Flux 2 - CII'!$A52:$R310,12,FALSE))</f>
        <v>Identification codée du type de TVA applicable à la remise au niveau du document.</v>
      </c>
      <c r="M46" s="101" t="str">
        <f xml:space="preserve"> IF(VLOOKUP($A46,'B2B - Flux 2 - CII'!$A52:$R310,13,FALSE)=0,"",VLOOKUP($A46,'B2B - Flux 2 - CII'!$A52:$R310,13,FALSE))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46" s="137" t="str">
        <f>IF(ISERROR(VLOOKUP($A46,'B2B - Flux 1 - UBL'!$A$6:$O$89,15,FALSE)),"",VLOOKUP($A46,'B2B - Flux 1 - UBL'!$A$6:$O$89,15,FALSE))</f>
        <v>CIBLE</v>
      </c>
      <c r="O46" s="143" t="str">
        <f xml:space="preserve"> IF(VLOOKUP($A46,'B2B - Flux 2 - CII'!$A52:$R310,14,FALSE)=0,"",VLOOKUP($A46,'B2B - Flux 2 - CII'!$A52:$R310,14,FALSE))</f>
        <v>G2.31</v>
      </c>
      <c r="P46" s="143" t="str">
        <f xml:space="preserve"> IF(VLOOKUP($A46,'B2B - Flux 2 - CII'!$A52:$R310,15,FALSE)=0,"",VLOOKUP($A46,'B2B - Flux 2 - CII'!$A52:$R310,15,FALSE))</f>
        <v/>
      </c>
      <c r="Q46" s="22" t="str">
        <f xml:space="preserve"> IF(VLOOKUP($A46,'B2B - Flux 2 - CII'!$A52:$R310,16,FALSE)=0,"",VLOOKUP($A46,'B2B - Flux 2 - CII'!$A52:$R310,16,FALSE))</f>
        <v>BR-32</v>
      </c>
      <c r="R46" s="27" t="str">
        <f xml:space="preserve"> IF(VLOOKUP($A46,'B2B - Flux 2 - CII'!$A52:$R310,17,FALSE)=0,"",VLOOKUP($A46,'B2B - Flux 2 - CII'!$A52:$R310,17,FALSE))</f>
        <v/>
      </c>
    </row>
    <row r="47" spans="1:18" ht="42.75" x14ac:dyDescent="0.25">
      <c r="A47" s="35" t="s">
        <v>369</v>
      </c>
      <c r="B47" s="22" t="str">
        <f xml:space="preserve"> IF(VLOOKUP($A47,'B2B - Flux 2 - CII'!$A53:$R311,2,FALSE)=0,"",VLOOKUP($A47,'B2B - Flux 2 - CII'!$A53:$R311,2,FALSE))</f>
        <v>0.1</v>
      </c>
      <c r="C47" s="45"/>
      <c r="D47" s="86" t="str">
        <f xml:space="preserve"> IF(VLOOKUP($A47,'B2B - Flux 2 - CII'!$A53:$R311,4,FALSE)=0,"",VLOOKUP($A47,'B2B - Flux 2 - CII'!$A53:$R311,4,FALSE))</f>
        <v>Taux de TVA de la remise au niveau du document</v>
      </c>
      <c r="E47" s="87"/>
      <c r="F47" s="87"/>
      <c r="G47" s="101" t="str">
        <f xml:space="preserve"> IF(VLOOKUP($A47,'B2B - Flux 2 - CII'!$A53:$R311,7,FALSE)=0,"",VLOOKUP($A47,'B2B - Flux 2 - CII'!$A53:$R311,7,FALSE))</f>
        <v>/rsm:CrossIndustryInvoice/rsm:SupplyChainTradeTransaction/ram:ApplicableHeaderTradeSettlement/ram:SpecifiedTradeAllowanceCharge/ram:CategoryTradeTax/ram:RateApplicablePercent</v>
      </c>
      <c r="H47" s="172" t="str">
        <f xml:space="preserve"> IF(VLOOKUP($A47,'B2B - Flux 2 - CII'!$A53:$R311,8,FALSE)=0,"",VLOOKUP($A47,'B2B - Flux 2 - CII'!$A53:$R311,8,FALSE))</f>
        <v>POURCENTAGE</v>
      </c>
      <c r="I47" s="172" t="str">
        <f xml:space="preserve"> IF(VLOOKUP($A47,'B2B - Flux 2 - CII'!$A53:$R311,9,FALSE)=0,"",VLOOKUP($A47,'B2B - Flux 2 - CII'!$A53:$R311,9,FALSE))</f>
        <v/>
      </c>
      <c r="J47" s="172" t="str">
        <f xml:space="preserve"> IF(VLOOKUP($A47,'B2B - Flux 2 - CII'!$A53:$R311,10,FALSE)=0,"",VLOOKUP($A47,'B2B - Flux 2 - CII'!$A53:$R311,10,FALSE))</f>
        <v/>
      </c>
      <c r="K47" s="172" t="str">
        <f xml:space="preserve"> IF(VLOOKUP($A47,'B2B - Flux 2 - CII'!$A53:$R311,11,FALSE)=0,"",VLOOKUP($A47,'B2B - Flux 2 - CII'!$A53:$R311,11,FALSE))</f>
        <v/>
      </c>
      <c r="L47" s="132" t="str">
        <f xml:space="preserve"> IF(VLOOKUP($A47,'B2B - Flux 2 - CII'!$A53:$R311,12,FALSE)=0,"",VLOOKUP($A47,'B2B - Flux 2 - CII'!$A53:$R311,12,FALSE))</f>
        <v>Taux de TVA, exprimé sous forme de pourcentage, applicable à la remise au niveau du document.</v>
      </c>
      <c r="M47" s="154" t="str">
        <f xml:space="preserve"> IF(VLOOKUP($A47,'B2B - Flux 2 - CII'!$A53:$R311,13,FALSE)=0,"",VLOOKUP($A47,'B2B - Flux 2 - CII'!$A53:$R311,13,FALSE))</f>
        <v/>
      </c>
      <c r="N47" s="155" t="str">
        <f>IF(ISERROR(VLOOKUP($A47,'B2B - Flux 1 - UBL'!$A$6:$O$89,15,FALSE)),"",VLOOKUP($A47,'B2B - Flux 1 - UBL'!$A$6:$O$89,15,FALSE))</f>
        <v>CIBLE</v>
      </c>
      <c r="O47" s="156" t="str">
        <f xml:space="preserve"> IF(VLOOKUP($A47,'B2B - Flux 2 - CII'!$A53:$R311,14,FALSE)=0,"",VLOOKUP($A47,'B2B - Flux 2 - CII'!$A53:$R311,14,FALSE))</f>
        <v>G6.10</v>
      </c>
      <c r="P47" s="156" t="str">
        <f xml:space="preserve"> IF(VLOOKUP($A47,'B2B - Flux 2 - CII'!$A53:$R311,15,FALSE)=0,"",VLOOKUP($A47,'B2B - Flux 2 - CII'!$A53:$R311,15,FALSE))</f>
        <v/>
      </c>
      <c r="Q47" s="22" t="str">
        <f xml:space="preserve"> IF(VLOOKUP($A47,'B2B - Flux 2 - CII'!$A53:$R311,16,FALSE)=0,"",VLOOKUP($A47,'B2B - Flux 2 - CII'!$A53:$R311,16,FALSE))</f>
        <v/>
      </c>
      <c r="R47" s="118" t="str">
        <f xml:space="preserve"> IF(VLOOKUP($A47,'B2B - Flux 2 - CII'!$A53:$R311,17,FALSE)=0,"",VLOOKUP($A47,'B2B - Flux 2 - CII'!$A53:$R311,17,FALSE))</f>
        <v/>
      </c>
    </row>
    <row r="48" spans="1:18" ht="57" x14ac:dyDescent="0.25">
      <c r="A48" s="23" t="s">
        <v>186</v>
      </c>
      <c r="B48" s="22" t="str">
        <f xml:space="preserve"> IF(VLOOKUP($A48,'B2B - Flux 2 - CII'!$A54:$R312,2,FALSE)=0,"",VLOOKUP($A48,'B2B - Flux 2 - CII'!$A54:$R312,2,FALSE))</f>
        <v>0.n</v>
      </c>
      <c r="C48" s="81" t="str">
        <f xml:space="preserve"> IF(VLOOKUP($A48,'B2B - Flux 2 - CII'!$A54:$R312,3,FALSE)=0,"",VLOOKUP($A48,'B2B - Flux 2 - CII'!$A54:$R312,3,FALSE))</f>
        <v>CHARGES OU FRAIS AU NIVEAU DU DOCUMENT</v>
      </c>
      <c r="D48" s="56"/>
      <c r="E48" s="56"/>
      <c r="F48" s="56"/>
      <c r="G48" s="101" t="str">
        <f xml:space="preserve"> IF(VLOOKUP($A48,'B2B - Flux 2 - CII'!$A54:$R312,7,FALSE)=0,"",VLOOKUP($A48,'B2B - Flux 2 - CII'!$A54:$R312,7,FALSE))</f>
        <v>/rsm:CrossIndustryInvoice/rsm:SupplyChainTradeTransaction/ram:ApplicableHeaderTradeSettlement/ram:SpecifiedTradeAllowanceCharge
ChargeIndicator=true</v>
      </c>
      <c r="H48" s="118" t="str">
        <f xml:space="preserve"> IF(VLOOKUP($A48,'B2B - Flux 2 - CII'!$A54:$R312,8,FALSE)=0,"",VLOOKUP($A48,'B2B - Flux 2 - CII'!$A54:$R312,8,FALSE))</f>
        <v/>
      </c>
      <c r="I48" s="118" t="str">
        <f xml:space="preserve"> IF(VLOOKUP($A48,'B2B - Flux 2 - CII'!$A54:$R312,9,FALSE)=0,"",VLOOKUP($A48,'B2B - Flux 2 - CII'!$A54:$R312,9,FALSE))</f>
        <v/>
      </c>
      <c r="J48" s="173" t="str">
        <f xml:space="preserve"> IF(VLOOKUP($A48,'B2B - Flux 2 - CII'!$A54:$R312,10,FALSE)=0,"",VLOOKUP($A48,'B2B - Flux 2 - CII'!$A54:$R312,10,FALSE))</f>
        <v/>
      </c>
      <c r="K48" s="118" t="str">
        <f xml:space="preserve"> IF(VLOOKUP($A48,'B2B - Flux 2 - CII'!$A54:$R312,11,FALSE)=0,"",VLOOKUP($A48,'B2B - Flux 2 - CII'!$A54:$R312,11,FALSE))</f>
        <v/>
      </c>
      <c r="L48" s="132" t="str">
        <f xml:space="preserve"> IF(VLOOKUP($A48,'B2B - Flux 2 - CII'!$A54:$R312,12,FALSE)=0,"",VLOOKUP($A48,'B2B - Flux 2 - CII'!$A54:$R312,12,FALSE))</f>
        <v>Groupe de termes métiers fournissant des informations sur les charges et frais et les taxes autres que la TVA applicables à la Facture dans son ensemble.</v>
      </c>
      <c r="M48" s="154" t="str">
        <f xml:space="preserve"> IF(VLOOKUP($A48,'B2B - Flux 2 - CII'!$A54:$R312,13,FALSE)=0,"",VLOOKUP($A48,'B2B - Flux 2 - CII'!$A54:$R312,13,FALSE))</f>
        <v/>
      </c>
      <c r="N48" s="155" t="str">
        <f>IF(ISERROR(VLOOKUP($A48,'B2B - Flux 1 - UBL'!$A$6:$O$89,15,FALSE)),"",VLOOKUP($A48,'B2B - Flux 1 - UBL'!$A$6:$O$89,15,FALSE))</f>
        <v>CIBLE</v>
      </c>
      <c r="O48" s="156" t="str">
        <f xml:space="preserve"> IF(VLOOKUP($A48,'B2B - Flux 2 - CII'!$A54:$R312,14,FALSE)=0,"",VLOOKUP($A48,'B2B - Flux 2 - CII'!$A54:$R312,14,FALSE))</f>
        <v/>
      </c>
      <c r="P48" s="156" t="str">
        <f xml:space="preserve"> IF(VLOOKUP($A48,'B2B - Flux 2 - CII'!$A54:$R312,15,FALSE)=0,"",VLOOKUP($A48,'B2B - Flux 2 - CII'!$A54:$R312,15,FALSE))</f>
        <v/>
      </c>
      <c r="Q48" s="156" t="str">
        <f xml:space="preserve"> IF(VLOOKUP($A48,'B2B - Flux 2 - CII'!$A54:$R312,16,FALSE)=0,"",VLOOKUP($A48,'B2B - Flux 2 - CII'!$A54:$R312,16,FALSE))</f>
        <v/>
      </c>
      <c r="R48" s="118" t="str">
        <f xml:space="preserve"> IF(VLOOKUP($A48,'B2B - Flux 2 - CII'!$A54:$R312,17,FALSE)=0,"",VLOOKUP($A48,'B2B - Flux 2 - CII'!$A54:$R312,17,FALSE))</f>
        <v/>
      </c>
    </row>
    <row r="49" spans="1:18" ht="28.5" x14ac:dyDescent="0.25">
      <c r="A49" s="35" t="s">
        <v>188</v>
      </c>
      <c r="B49" s="22" t="str">
        <f xml:space="preserve"> IF(VLOOKUP($A49,'B2B - Flux 2 - CII'!$A55:$R313,2,FALSE)=0,"",VLOOKUP($A49,'B2B - Flux 2 - CII'!$A55:$R313,2,FALSE))</f>
        <v>1.1</v>
      </c>
      <c r="C49" s="31"/>
      <c r="D49" s="32" t="str">
        <f xml:space="preserve"> IF(VLOOKUP($A49,'B2B - Flux 2 - CII'!$A55:$R313,4,FALSE)=0,"",VLOOKUP($A49,'B2B - Flux 2 - CII'!$A55:$R313,4,FALSE))</f>
        <v>Montant des charges</v>
      </c>
      <c r="E49" s="37"/>
      <c r="F49" s="33"/>
      <c r="G49" s="101" t="str">
        <f xml:space="preserve"> IF(VLOOKUP($A49,'B2B - Flux 2 - CII'!$A55:$R313,7,FALSE)=0,"",VLOOKUP($A49,'B2B - Flux 2 - CII'!$A55:$R313,7,FALSE))</f>
        <v>/rsm:CrossIndustryInvoice/rsm:SupplyChainTradeTransaction/ram:ApplicableHeaderTradeSettlement/ram:SpecifiedTradeAllowanceCharge/ram:ActualAmount</v>
      </c>
      <c r="H49" s="47" t="str">
        <f xml:space="preserve"> IF(VLOOKUP($A49,'B2B - Flux 2 - CII'!$A55:$R313,8,FALSE)=0,"",VLOOKUP($A49,'B2B - Flux 2 - CII'!$A55:$R313,8,FALSE))</f>
        <v>MONTANT</v>
      </c>
      <c r="I49" s="28">
        <f xml:space="preserve"> IF(VLOOKUP($A49,'B2B - Flux 2 - CII'!$A55:$R313,9,FALSE)=0,"",VLOOKUP($A49,'B2B - Flux 2 - CII'!$A55:$R313,9,FALSE))</f>
        <v>19.2</v>
      </c>
      <c r="J49" s="28" t="str">
        <f xml:space="preserve"> IF(VLOOKUP($A49,'B2B - Flux 2 - CII'!$A55:$R313,10,FALSE)=0,"",VLOOKUP($A49,'B2B - Flux 2 - CII'!$A55:$R313,10,FALSE))</f>
        <v/>
      </c>
      <c r="K49" s="55" t="str">
        <f xml:space="preserve"> IF(VLOOKUP($A49,'B2B - Flux 2 - CII'!$A55:$R313,11,FALSE)=0,"",VLOOKUP($A49,'B2B - Flux 2 - CII'!$A55:$R313,11,FALSE))</f>
        <v/>
      </c>
      <c r="L49" s="27" t="str">
        <f xml:space="preserve"> IF(VLOOKUP($A49,'B2B - Flux 2 - CII'!$A55:$R313,12,FALSE)=0,"",VLOOKUP($A49,'B2B - Flux 2 - CII'!$A55:$R313,12,FALSE))</f>
        <v>Montant de charges et frais, hors TVA.</v>
      </c>
      <c r="M49" s="101" t="str">
        <f xml:space="preserve"> IF(VLOOKUP($A49,'B2B - Flux 2 - CII'!$A55:$R313,13,FALSE)=0,"",VLOOKUP($A49,'B2B - Flux 2 - CII'!$A55:$R313,13,FALSE))</f>
        <v/>
      </c>
      <c r="N49" s="137" t="str">
        <f>IF(ISERROR(VLOOKUP($A49,'B2B - Flux 1 - UBL'!$A$6:$O$89,15,FALSE)),"",VLOOKUP($A49,'B2B - Flux 1 - UBL'!$A$6:$O$89,15,FALSE))</f>
        <v>CIBLE</v>
      </c>
      <c r="O49" s="143" t="str">
        <f xml:space="preserve"> IF(VLOOKUP($A49,'B2B - Flux 2 - CII'!$A55:$R313,14,FALSE)=0,"",VLOOKUP($A49,'B2B - Flux 2 - CII'!$A55:$R313,14,FALSE))</f>
        <v>G1.13
G1.30</v>
      </c>
      <c r="P49" s="143" t="str">
        <f xml:space="preserve"> IF(VLOOKUP($A49,'B2B - Flux 2 - CII'!$A55:$R313,15,FALSE)=0,"",VLOOKUP($A49,'B2B - Flux 2 - CII'!$A55:$R313,15,FALSE))</f>
        <v/>
      </c>
      <c r="Q49" s="22" t="str">
        <f xml:space="preserve"> IF(VLOOKUP($A49,'B2B - Flux 2 - CII'!$A55:$R313,16,FALSE)=0,"",VLOOKUP($A49,'B2B - Flux 2 - CII'!$A55:$R313,16,FALSE))</f>
        <v>BR-36</v>
      </c>
      <c r="R49" s="27" t="str">
        <f xml:space="preserve"> IF(VLOOKUP($A49,'B2B - Flux 2 - CII'!$A55:$R313,17,FALSE)=0,"",VLOOKUP($A49,'B2B - Flux 2 - CII'!$A55:$R313,17,FALSE))</f>
        <v/>
      </c>
    </row>
    <row r="50" spans="1:18" ht="142.5" x14ac:dyDescent="0.25">
      <c r="A50" s="35" t="s">
        <v>190</v>
      </c>
      <c r="B50" s="22" t="str">
        <f xml:space="preserve"> IF(VLOOKUP($A50,'B2B - Flux 2 - CII'!$A56:$R314,2,FALSE)=0,"",VLOOKUP($A50,'B2B - Flux 2 - CII'!$A56:$R314,2,FALSE))</f>
        <v>1.1</v>
      </c>
      <c r="C50" s="31"/>
      <c r="D50" s="86" t="str">
        <f xml:space="preserve"> IF(VLOOKUP($A50,'B2B - Flux 2 - CII'!$A56:$R314,4,FALSE)=0,"",VLOOKUP($A50,'B2B - Flux 2 - CII'!$A56:$R314,4,FALSE))</f>
        <v>Code de type de TVA des charges</v>
      </c>
      <c r="E50" s="87"/>
      <c r="F50" s="88"/>
      <c r="G50" s="101" t="str">
        <f xml:space="preserve"> IF(VLOOKUP($A50,'B2B - Flux 2 - CII'!$A56:$R314,7,FALSE)=0,"",VLOOKUP($A50,'B2B - Flux 2 - CII'!$A56:$R314,7,FALSE))</f>
        <v>/rsm:CrossIndustryInvoice/rsm:SupplyChainTradeTransaction/ram:ApplicableHeaderTradeSettlement/ram:SpecifiedTradeAllowanceCharge/ram:CategoryTradeTax/ram:CategoryCode</v>
      </c>
      <c r="H50" s="47" t="str">
        <f xml:space="preserve"> IF(VLOOKUP($A50,'B2B - Flux 2 - CII'!$A56:$R314,8,FALSE)=0,"",VLOOKUP($A50,'B2B - Flux 2 - CII'!$A56:$R314,8,FALSE))</f>
        <v>CODE</v>
      </c>
      <c r="I50" s="28">
        <f xml:space="preserve"> IF(VLOOKUP($A50,'B2B - Flux 2 - CII'!$A56:$R314,9,FALSE)=0,"",VLOOKUP($A50,'B2B - Flux 2 - CII'!$A56:$R314,9,FALSE))</f>
        <v>2</v>
      </c>
      <c r="J50" s="28" t="str">
        <f xml:space="preserve"> IF(VLOOKUP($A50,'B2B - Flux 2 - CII'!$A56:$R314,10,FALSE)=0,"",VLOOKUP($A50,'B2B - Flux 2 - CII'!$A56:$R314,10,FALSE))</f>
        <v>UNTDID 5305</v>
      </c>
      <c r="K50" s="55" t="str">
        <f xml:space="preserve"> IF(VLOOKUP($A50,'B2B - Flux 2 - CII'!$A56:$R314,11,FALSE)=0,"",VLOOKUP($A50,'B2B - Flux 2 - CII'!$A56:$R314,11,FALSE))</f>
        <v/>
      </c>
      <c r="L50" s="27" t="str">
        <f xml:space="preserve"> IF(VLOOKUP($A50,'B2B - Flux 2 - CII'!$A56:$R314,12,FALSE)=0,"",VLOOKUP($A50,'B2B - Flux 2 - CII'!$A56:$R314,12,FALSE))</f>
        <v>Identification codée du type de TVA applicable aux charges ou frais au niveau du document.</v>
      </c>
      <c r="M50" s="101" t="str">
        <f xml:space="preserve"> IF(VLOOKUP($A50,'B2B - Flux 2 - CII'!$A56:$R314,13,FALSE)=0,"",VLOOKUP($A50,'B2B - Flux 2 - CII'!$A56:$R314,13,FALSE))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0" s="137" t="str">
        <f>IF(ISERROR(VLOOKUP($A50,'B2B - Flux 1 - UBL'!$A$6:$O$89,15,FALSE)),"",VLOOKUP($A50,'B2B - Flux 1 - UBL'!$A$6:$O$89,15,FALSE))</f>
        <v>CIBLE</v>
      </c>
      <c r="O50" s="143" t="str">
        <f xml:space="preserve"> IF(VLOOKUP($A50,'B2B - Flux 2 - CII'!$A56:$R314,14,FALSE)=0,"",VLOOKUP($A50,'B2B - Flux 2 - CII'!$A56:$R314,14,FALSE))</f>
        <v>G2.31</v>
      </c>
      <c r="P50" s="143" t="str">
        <f xml:space="preserve"> IF(VLOOKUP($A50,'B2B - Flux 2 - CII'!$A56:$R314,15,FALSE)=0,"",VLOOKUP($A50,'B2B - Flux 2 - CII'!$A56:$R314,15,FALSE))</f>
        <v/>
      </c>
      <c r="Q50" s="22" t="str">
        <f xml:space="preserve"> IF(VLOOKUP($A50,'B2B - Flux 2 - CII'!$A56:$R314,16,FALSE)=0,"",VLOOKUP($A50,'B2B - Flux 2 - CII'!$A56:$R314,16,FALSE))</f>
        <v>BR-37</v>
      </c>
      <c r="R50" s="27" t="str">
        <f xml:space="preserve"> IF(VLOOKUP($A50,'B2B - Flux 2 - CII'!$A56:$R314,17,FALSE)=0,"",VLOOKUP($A50,'B2B - Flux 2 - CII'!$A56:$R314,17,FALSE))</f>
        <v/>
      </c>
    </row>
    <row r="51" spans="1:18" ht="42.75" x14ac:dyDescent="0.25">
      <c r="A51" s="35" t="s">
        <v>384</v>
      </c>
      <c r="B51" s="22" t="str">
        <f xml:space="preserve"> IF(VLOOKUP($A51,'B2B - Flux 2 - CII'!$A57:$R315,2,FALSE)=0,"",VLOOKUP($A51,'B2B - Flux 2 - CII'!$A57:$R315,2,FALSE))</f>
        <v>0.1</v>
      </c>
      <c r="C51" s="45"/>
      <c r="D51" s="86" t="str">
        <f xml:space="preserve"> IF(VLOOKUP($A51,'B2B - Flux 2 - CII'!$A57:$R315,4,FALSE)=0,"",VLOOKUP($A51,'B2B - Flux 2 - CII'!$A57:$R315,4,FALSE))</f>
        <v>Taux de TVA des charges ou frais au niveau du document</v>
      </c>
      <c r="E51" s="87"/>
      <c r="F51" s="87"/>
      <c r="G51" s="101" t="str">
        <f xml:space="preserve"> IF(VLOOKUP($A51,'B2B - Flux 2 - CII'!$A57:$R315,7,FALSE)=0,"",VLOOKUP($A51,'B2B - Flux 2 - CII'!$A57:$R315,7,FALSE))</f>
        <v>/rsm:CrossIndustryInvoice/rsm:SupplyChainTradeTransaction/ram:ApplicableHeaderTradeSettlement/ram:SpecifiedTradeAllowanceCharge/ram:CategoryTradeTax/ram:RateApplicablePercent</v>
      </c>
      <c r="H51" s="47" t="str">
        <f xml:space="preserve"> IF(VLOOKUP($A51,'B2B - Flux 2 - CII'!$A57:$R315,8,FALSE)=0,"",VLOOKUP($A51,'B2B - Flux 2 - CII'!$A57:$R315,8,FALSE))</f>
        <v>POURCENTAGE</v>
      </c>
      <c r="I51" s="28" t="str">
        <f xml:space="preserve"> IF(VLOOKUP($A51,'B2B - Flux 2 - CII'!$A57:$R315,9,FALSE)=0,"",VLOOKUP($A51,'B2B - Flux 2 - CII'!$A57:$R315,9,FALSE))</f>
        <v/>
      </c>
      <c r="J51" s="28" t="str">
        <f xml:space="preserve"> IF(VLOOKUP($A51,'B2B - Flux 2 - CII'!$A57:$R315,10,FALSE)=0,"",VLOOKUP($A51,'B2B - Flux 2 - CII'!$A57:$R315,10,FALSE))</f>
        <v/>
      </c>
      <c r="K51" s="55" t="str">
        <f xml:space="preserve"> IF(VLOOKUP($A51,'B2B - Flux 2 - CII'!$A57:$R315,11,FALSE)=0,"",VLOOKUP($A51,'B2B - Flux 2 - CII'!$A57:$R315,11,FALSE))</f>
        <v/>
      </c>
      <c r="L51" s="27" t="str">
        <f xml:space="preserve"> IF(VLOOKUP($A51,'B2B - Flux 2 - CII'!$A57:$R315,12,FALSE)=0,"",VLOOKUP($A51,'B2B - Flux 2 - CII'!$A57:$R315,12,FALSE))</f>
        <v>Taux de TVA, exprimé sous forme de pourcentage, applicable aux charges ou frais au niveau du document.</v>
      </c>
      <c r="M51" s="101" t="str">
        <f xml:space="preserve"> IF(VLOOKUP($A51,'B2B - Flux 2 - CII'!$A57:$R315,13,FALSE)=0,"",VLOOKUP($A51,'B2B - Flux 2 - CII'!$A57:$R315,13,FALSE))</f>
        <v/>
      </c>
      <c r="N51" s="137" t="str">
        <f>IF(ISERROR(VLOOKUP($A51,'B2B - Flux 1 - UBL'!$A$6:$O$89,15,FALSE)),"",VLOOKUP($A51,'B2B - Flux 1 - UBL'!$A$6:$O$89,15,FALSE))</f>
        <v>CIBLE</v>
      </c>
      <c r="O51" s="143" t="str">
        <f xml:space="preserve"> IF(VLOOKUP($A51,'B2B - Flux 2 - CII'!$A57:$R315,14,FALSE)=0,"",VLOOKUP($A51,'B2B - Flux 2 - CII'!$A57:$R315,14,FALSE))</f>
        <v>G6.10</v>
      </c>
      <c r="P51" s="143" t="str">
        <f xml:space="preserve"> IF(VLOOKUP($A51,'B2B - Flux 2 - CII'!$A57:$R315,15,FALSE)=0,"",VLOOKUP($A51,'B2B - Flux 2 - CII'!$A57:$R315,15,FALSE))</f>
        <v/>
      </c>
      <c r="Q51" s="22" t="str">
        <f xml:space="preserve"> IF(VLOOKUP($A51,'B2B - Flux 2 - CII'!$A57:$R315,16,FALSE)=0,"",VLOOKUP($A51,'B2B - Flux 2 - CII'!$A57:$R315,16,FALSE))</f>
        <v/>
      </c>
      <c r="R51" s="27" t="str">
        <f xml:space="preserve"> IF(VLOOKUP($A51,'B2B - Flux 2 - CII'!$A57:$R315,17,FALSE)=0,"",VLOOKUP($A51,'B2B - Flux 2 - CII'!$A57:$R315,17,FALSE))</f>
        <v/>
      </c>
    </row>
    <row r="52" spans="1:18" ht="28.5" x14ac:dyDescent="0.25">
      <c r="A52" s="23" t="s">
        <v>191</v>
      </c>
      <c r="B52" s="22" t="str">
        <f xml:space="preserve"> IF(VLOOKUP($A52,'B2B - Flux 2 - CII'!$A58:$R316,2,FALSE)=0,"",VLOOKUP($A52,'B2B - Flux 2 - CII'!$A58:$R316,2,FALSE))</f>
        <v>1.1</v>
      </c>
      <c r="C52" s="81" t="str">
        <f xml:space="preserve"> IF(VLOOKUP($A52,'B2B - Flux 2 - CII'!$A58:$R316,3,FALSE)=0,"",VLOOKUP($A52,'B2B - Flux 2 - CII'!$A58:$R316,3,FALSE))</f>
        <v>TOTAUX DU DOCUMENT</v>
      </c>
      <c r="D52" s="56"/>
      <c r="E52" s="56"/>
      <c r="F52" s="56"/>
      <c r="G52" s="101" t="str">
        <f xml:space="preserve"> IF(VLOOKUP($A52,'B2B - Flux 2 - CII'!$A58:$R316,7,FALSE)=0,"",VLOOKUP($A52,'B2B - Flux 2 - CII'!$A58:$R316,7,FALSE))</f>
        <v>/rsm:CrossIndustryInvoice/rsm:SupplyChainTradeTransaction/ram:ApplicableHeaderTradeSettlement/ram:SpecifiedTradeSettlementHeaderMonetarySummation</v>
      </c>
      <c r="H52" s="118" t="str">
        <f xml:space="preserve"> IF(VLOOKUP($A52,'B2B - Flux 2 - CII'!$A58:$R316,8,FALSE)=0,"",VLOOKUP($A52,'B2B - Flux 2 - CII'!$A58:$R316,8,FALSE))</f>
        <v/>
      </c>
      <c r="I52" s="118" t="str">
        <f xml:space="preserve"> IF(VLOOKUP($A52,'B2B - Flux 2 - CII'!$A58:$R316,9,FALSE)=0,"",VLOOKUP($A52,'B2B - Flux 2 - CII'!$A58:$R316,9,FALSE))</f>
        <v/>
      </c>
      <c r="J52" s="173" t="str">
        <f xml:space="preserve"> IF(VLOOKUP($A52,'B2B - Flux 2 - CII'!$A58:$R316,10,FALSE)=0,"",VLOOKUP($A52,'B2B - Flux 2 - CII'!$A58:$R316,10,FALSE))</f>
        <v/>
      </c>
      <c r="K52" s="118" t="str">
        <f xml:space="preserve"> IF(VLOOKUP($A52,'B2B - Flux 2 - CII'!$A58:$R316,11,FALSE)=0,"",VLOOKUP($A52,'B2B - Flux 2 - CII'!$A58:$R316,11,FALSE))</f>
        <v/>
      </c>
      <c r="L52" s="132" t="str">
        <f xml:space="preserve"> IF(VLOOKUP($A52,'B2B - Flux 2 - CII'!$A58:$R316,12,FALSE)=0,"",VLOOKUP($A52,'B2B - Flux 2 - CII'!$A58:$R316,12,FALSE))</f>
        <v>Groupe de termes métiers fournissant des informations sur les totaux monétaires de la Facture.</v>
      </c>
      <c r="M52" s="154" t="str">
        <f xml:space="preserve"> IF(VLOOKUP($A52,'B2B - Flux 2 - CII'!$A58:$R316,13,FALSE)=0,"",VLOOKUP($A52,'B2B - Flux 2 - CII'!$A58:$R316,13,FALSE))</f>
        <v/>
      </c>
      <c r="N52" s="155" t="str">
        <f>IF(ISERROR(VLOOKUP($A52,'B2B - Flux 1 - UBL'!$A$6:$O$89,15,FALSE)),"",VLOOKUP($A52,'B2B - Flux 1 - UBL'!$A$6:$O$89,15,FALSE))</f>
        <v>DEMARRAGE</v>
      </c>
      <c r="O52" s="156" t="str">
        <f xml:space="preserve"> IF(VLOOKUP($A52,'B2B - Flux 2 - CII'!$A58:$R316,14,FALSE)=0,"",VLOOKUP($A52,'B2B - Flux 2 - CII'!$A58:$R316,14,FALSE))</f>
        <v/>
      </c>
      <c r="P52" s="156" t="str">
        <f xml:space="preserve"> IF(VLOOKUP($A52,'B2B - Flux 2 - CII'!$A58:$R316,15,FALSE)=0,"",VLOOKUP($A52,'B2B - Flux 2 - CII'!$A58:$R316,15,FALSE))</f>
        <v/>
      </c>
      <c r="Q52" s="156" t="str">
        <f xml:space="preserve"> IF(VLOOKUP($A52,'B2B - Flux 2 - CII'!$A58:$R316,16,FALSE)=0,"",VLOOKUP($A52,'B2B - Flux 2 - CII'!$A58:$R316,16,FALSE))</f>
        <v/>
      </c>
      <c r="R52" s="118" t="str">
        <f xml:space="preserve"> IF(VLOOKUP($A52,'B2B - Flux 2 - CII'!$A58:$R316,17,FALSE)=0,"",VLOOKUP($A52,'B2B - Flux 2 - CII'!$A58:$R316,17,FALSE))</f>
        <v/>
      </c>
    </row>
    <row r="53" spans="1:18" ht="57" x14ac:dyDescent="0.25">
      <c r="A53" s="35" t="s">
        <v>193</v>
      </c>
      <c r="B53" s="22" t="str">
        <f xml:space="preserve"> IF(VLOOKUP($A53,'B2B - Flux 2 - CII'!$A59:$R317,2,FALSE)=0,"",VLOOKUP($A53,'B2B - Flux 2 - CII'!$A59:$R317,2,FALSE))</f>
        <v>1.1</v>
      </c>
      <c r="C53" s="31"/>
      <c r="D53" s="32" t="str">
        <f xml:space="preserve"> IF(VLOOKUP($A53,'B2B - Flux 2 - CII'!$A59:$R317,4,FALSE)=0,"",VLOOKUP($A53,'B2B - Flux 2 - CII'!$A59:$R317,4,FALSE))</f>
        <v>Montant total de la facture hors TVA</v>
      </c>
      <c r="E53" s="33"/>
      <c r="F53" s="33"/>
      <c r="G53" s="101" t="str">
        <f xml:space="preserve"> IF(VLOOKUP($A53,'B2B - Flux 2 - CII'!$A59:$R317,7,FALSE)=0,"",VLOOKUP($A53,'B2B - Flux 2 - CII'!$A59:$R317,7,FALSE))</f>
        <v>/rsm:CrossIndustryInvoice/rsm:SupplyChainTradeTransaction/ram:ApplicableHeaderTradeSettlement/ram:SpecifiedTradeSettlementHeaderMonetarySummation/ram:TaxBasisTotalAmount</v>
      </c>
      <c r="H53" s="47" t="str">
        <f xml:space="preserve"> IF(VLOOKUP($A53,'B2B - Flux 2 - CII'!$A59:$R317,8,FALSE)=0,"",VLOOKUP($A53,'B2B - Flux 2 - CII'!$A59:$R317,8,FALSE))</f>
        <v>MONTANT</v>
      </c>
      <c r="I53" s="28">
        <f xml:space="preserve"> IF(VLOOKUP($A53,'B2B - Flux 2 - CII'!$A59:$R317,9,FALSE)=0,"",VLOOKUP($A53,'B2B - Flux 2 - CII'!$A59:$R317,9,FALSE))</f>
        <v>19.2</v>
      </c>
      <c r="J53" s="28" t="str">
        <f xml:space="preserve"> IF(VLOOKUP($A53,'B2B - Flux 2 - CII'!$A59:$R317,10,FALSE)=0,"",VLOOKUP($A53,'B2B - Flux 2 - CII'!$A59:$R317,10,FALSE))</f>
        <v/>
      </c>
      <c r="K53" s="55" t="str">
        <f xml:space="preserve"> IF(VLOOKUP($A53,'B2B - Flux 2 - CII'!$A59:$R317,11,FALSE)=0,"",VLOOKUP($A53,'B2B - Flux 2 - CII'!$A59:$R317,11,FALSE))</f>
        <v/>
      </c>
      <c r="L53" s="27" t="str">
        <f xml:space="preserve"> IF(VLOOKUP($A53,'B2B - Flux 2 - CII'!$A59:$R317,12,FALSE)=0,"",VLOOKUP($A53,'B2B - Flux 2 - CII'!$A59:$R317,12,FALSE))</f>
        <v>Montant total de la Facture, sans la TVA.</v>
      </c>
      <c r="M53" s="101" t="str">
        <f xml:space="preserve"> IF(VLOOKUP($A53,'B2B - Flux 2 - CII'!$A59:$R317,13,FALSE)=0,"",VLOOKUP($A53,'B2B - Flux 2 - CII'!$A59:$R317,13,FALSE))</f>
        <v>Le Montant total de la facture hors TVA correspond à la Somme du montant net des lignes de facture, moins la Somme des remises au niveau du document, plus la Somme des charges ou frais au niveau du document.</v>
      </c>
      <c r="N53" s="137" t="str">
        <f>IF(ISERROR(VLOOKUP($A53,'B2B - Flux 1 - UBL'!$A$6:$O$89,15,FALSE)),"",VLOOKUP($A53,'B2B - Flux 1 - UBL'!$A$6:$O$89,15,FALSE))</f>
        <v>DEMARRAGE</v>
      </c>
      <c r="O53" s="143" t="str">
        <f xml:space="preserve"> IF(VLOOKUP($A53,'B2B - Flux 2 - CII'!$A59:$R317,14,FALSE)=0,"",VLOOKUP($A53,'B2B - Flux 2 - CII'!$A59:$R317,14,FALSE))</f>
        <v>G1.13
G1.54</v>
      </c>
      <c r="P53" s="143" t="str">
        <f xml:space="preserve"> IF(VLOOKUP($A53,'B2B - Flux 2 - CII'!$A59:$R317,15,FALSE)=0,"",VLOOKUP($A53,'B2B - Flux 2 - CII'!$A59:$R317,15,FALSE))</f>
        <v/>
      </c>
      <c r="Q53" s="22" t="str">
        <f xml:space="preserve"> IF(VLOOKUP($A53,'B2B - Flux 2 - CII'!$A59:$R317,16,FALSE)=0,"",VLOOKUP($A53,'B2B - Flux 2 - CII'!$A59:$R317,16,FALSE))</f>
        <v>BR-13
BR-CO-13</v>
      </c>
      <c r="R53" s="27" t="str">
        <f xml:space="preserve"> IF(VLOOKUP($A53,'B2B - Flux 2 - CII'!$A59:$R317,17,FALSE)=0,"",VLOOKUP($A53,'B2B - Flux 2 - CII'!$A59:$R317,17,FALSE))</f>
        <v/>
      </c>
    </row>
    <row r="54" spans="1:18" ht="42.75" x14ac:dyDescent="0.25">
      <c r="A54" s="35" t="s">
        <v>196</v>
      </c>
      <c r="B54" s="22" t="str">
        <f xml:space="preserve"> IF(VLOOKUP($A54,'B2B - Flux 2 - CII'!$A60:$R318,2,FALSE)=0,"",VLOOKUP($A54,'B2B - Flux 2 - CII'!$A60:$R318,2,FALSE))</f>
        <v>0.1</v>
      </c>
      <c r="C54" s="31"/>
      <c r="D54" s="32" t="str">
        <f xml:space="preserve"> IF(VLOOKUP($A54,'B2B - Flux 2 - CII'!$A60:$R318,4,FALSE)=0,"",VLOOKUP($A54,'B2B - Flux 2 - CII'!$A60:$R318,4,FALSE))</f>
        <v>Montant total de TVA de la facture</v>
      </c>
      <c r="E54" s="33"/>
      <c r="F54" s="33"/>
      <c r="G54" s="101" t="str">
        <f xml:space="preserve"> IF(VLOOKUP($A54,'B2B - Flux 2 - CII'!$A60:$R318,7,FALSE)=0,"",VLOOKUP($A54,'B2B - Flux 2 - CII'!$A60:$R318,7,FALSE))</f>
        <v>/rsm:CrossIndustryInvoice/rsm:SupplyChainTradeTransaction/ram:ApplicableHeaderTradeSettlement/ram:SpecifiedTradeSettlementHeaderMonetarySummation/ram:TaxTotalAmount</v>
      </c>
      <c r="H54" s="47" t="str">
        <f xml:space="preserve"> IF(VLOOKUP($A54,'B2B - Flux 2 - CII'!$A60:$R318,8,FALSE)=0,"",VLOOKUP($A54,'B2B - Flux 2 - CII'!$A60:$R318,8,FALSE))</f>
        <v>MONTANT</v>
      </c>
      <c r="I54" s="28">
        <f xml:space="preserve"> IF(VLOOKUP($A54,'B2B - Flux 2 - CII'!$A60:$R318,9,FALSE)=0,"",VLOOKUP($A54,'B2B - Flux 2 - CII'!$A60:$R318,9,FALSE))</f>
        <v>19.2</v>
      </c>
      <c r="J54" s="28" t="str">
        <f xml:space="preserve"> IF(VLOOKUP($A54,'B2B - Flux 2 - CII'!$A60:$R318,10,FALSE)=0,"",VLOOKUP($A54,'B2B - Flux 2 - CII'!$A60:$R318,10,FALSE))</f>
        <v/>
      </c>
      <c r="K54" s="55" t="str">
        <f xml:space="preserve"> IF(VLOOKUP($A54,'B2B - Flux 2 - CII'!$A60:$R318,11,FALSE)=0,"",VLOOKUP($A54,'B2B - Flux 2 - CII'!$A60:$R318,11,FALSE))</f>
        <v/>
      </c>
      <c r="L54" s="27" t="str">
        <f xml:space="preserve"> IF(VLOOKUP($A54,'B2B - Flux 2 - CII'!$A60:$R318,12,FALSE)=0,"",VLOOKUP($A54,'B2B - Flux 2 - CII'!$A60:$R318,12,FALSE))</f>
        <v>Montant total de la TVA de la Facture.</v>
      </c>
      <c r="M54" s="101" t="str">
        <f xml:space="preserve"> IF(VLOOKUP($A54,'B2B - Flux 2 - CII'!$A60:$R318,13,FALSE)=0,"",VLOOKUP($A54,'B2B - Flux 2 - CII'!$A60:$R318,13,FALSE))</f>
        <v>Le Montant total de la facture TVA comprise correspond à la somme de tous les montants de TVA des différents types de TVA.</v>
      </c>
      <c r="N54" s="137" t="str">
        <f>IF(ISERROR(VLOOKUP($A54,'B2B - Flux 1 - UBL'!$A$6:$O$89,15,FALSE)),"",VLOOKUP($A54,'B2B - Flux 1 - UBL'!$A$6:$O$89,15,FALSE))</f>
        <v>DEMARRAGE</v>
      </c>
      <c r="O54" s="143" t="str">
        <f xml:space="preserve"> IF(VLOOKUP($A54,'B2B - Flux 2 - CII'!$A60:$R318,14,FALSE)=0,"",VLOOKUP($A54,'B2B - Flux 2 - CII'!$A60:$R318,14,FALSE))</f>
        <v>G1.13
G1.53
G6.08</v>
      </c>
      <c r="P54" s="143" t="str">
        <f xml:space="preserve"> IF(VLOOKUP($A54,'B2B - Flux 2 - CII'!$A60:$R318,15,FALSE)=0,"",VLOOKUP($A54,'B2B - Flux 2 - CII'!$A60:$R318,15,FALSE))</f>
        <v/>
      </c>
      <c r="Q54" s="22" t="str">
        <f xml:space="preserve"> IF(VLOOKUP($A54,'B2B - Flux 2 - CII'!$A60:$R318,16,FALSE)=0,"",VLOOKUP($A54,'B2B - Flux 2 - CII'!$A60:$R318,16,FALSE))</f>
        <v>BR-CO-14</v>
      </c>
      <c r="R54" s="27" t="str">
        <f xml:space="preserve"> IF(VLOOKUP($A54,'B2B - Flux 2 - CII'!$A60:$R318,17,FALSE)=0,"",VLOOKUP($A54,'B2B - Flux 2 - CII'!$A60:$R318,17,FALSE))</f>
        <v/>
      </c>
    </row>
    <row r="55" spans="1:18" ht="114" x14ac:dyDescent="0.25">
      <c r="A55" s="35" t="s">
        <v>400</v>
      </c>
      <c r="B55" s="22" t="str">
        <f xml:space="preserve"> IF(VLOOKUP($A55,'B2B - Flux 2 - CII'!$A61:$R319,2,FALSE)=0,"",VLOOKUP($A55,'B2B - Flux 2 - CII'!$A61:$R319,2,FALSE))</f>
        <v>0.1</v>
      </c>
      <c r="C55" s="31"/>
      <c r="D55" s="32" t="str">
        <f xml:space="preserve"> IF(VLOOKUP($A55,'B2B - Flux 2 - CII'!$A61:$R319,4,FALSE)=0,"",VLOOKUP($A55,'B2B - Flux 2 - CII'!$A61:$R319,4,FALSE))</f>
        <v>Montant total de TVA de la facture exprimée (devise de comptabilisation)</v>
      </c>
      <c r="E55" s="33"/>
      <c r="F55" s="33"/>
      <c r="G55" s="101" t="str">
        <f xml:space="preserve"> IF(VLOOKUP($A55,'B2B - Flux 2 - CII'!$A61:$R319,7,FALSE)=0,"",VLOOKUP($A55,'B2B - Flux 2 - CII'!$A61:$R319,7,FALSE))</f>
        <v>/rsm:CrossIndustryInvoice/rsm:SupplyChainTradeTransaction/ram:ApplicableHeaderTradeSettlement/ram:SpecifiedTradeSettlementHeaderMonetarySummation/ram:TaxTotalAmount</v>
      </c>
      <c r="H55" s="47" t="str">
        <f xml:space="preserve"> IF(VLOOKUP($A55,'B2B - Flux 2 - CII'!$A61:$R319,8,FALSE)=0,"",VLOOKUP($A55,'B2B - Flux 2 - CII'!$A61:$R319,8,FALSE))</f>
        <v>MONTANT</v>
      </c>
      <c r="I55" s="28">
        <f xml:space="preserve"> IF(VLOOKUP($A55,'B2B - Flux 2 - CII'!$A61:$R319,9,FALSE)=0,"",VLOOKUP($A55,'B2B - Flux 2 - CII'!$A61:$R319,9,FALSE))</f>
        <v>19.2</v>
      </c>
      <c r="J55" s="28" t="str">
        <f xml:space="preserve"> IF(VLOOKUP($A55,'B2B - Flux 2 - CII'!$A61:$R319,10,FALSE)=0,"",VLOOKUP($A55,'B2B - Flux 2 - CII'!$A61:$R319,10,FALSE))</f>
        <v/>
      </c>
      <c r="K55" s="55" t="str">
        <f xml:space="preserve"> IF(VLOOKUP($A55,'B2B - Flux 2 - CII'!$A61:$R319,11,FALSE)=0,"",VLOOKUP($A55,'B2B - Flux 2 - CII'!$A61:$R319,11,FALSE))</f>
        <v/>
      </c>
      <c r="L55" s="27" t="str">
        <f xml:space="preserve"> IF(VLOOKUP($A55,'B2B - Flux 2 - CII'!$A61:$R319,12,FALSE)=0,"",VLOOKUP($A55,'B2B - Flux 2 - CII'!$A61:$R319,12,FALSE))</f>
        <v>Montant total de la TVA exprimé dans la devise de comptabilisation acceptée ou exigée dans le pays du Vendeur.</v>
      </c>
      <c r="M55" s="101" t="str">
        <f xml:space="preserve"> IF(VLOOKUP($A55,'B2B - Flux 2 - CII'!$A61:$R319,13,FALSE)=0,"",VLOOKUP($A55,'B2B - Flux 2 - CII'!$A61:$R319,13,FALSE))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55" s="137" t="str">
        <f>IF(ISERROR(VLOOKUP($A55,'B2B - Flux 1 - UBL'!$A$6:$O$89,15,FALSE)),"",VLOOKUP($A55,'B2B - Flux 1 - UBL'!$A$6:$O$89,15,FALSE))</f>
        <v>DEMARRAGE</v>
      </c>
      <c r="O55" s="143" t="str">
        <f xml:space="preserve"> IF(VLOOKUP($A55,'B2B - Flux 2 - CII'!$A61:$R319,14,FALSE)=0,"",VLOOKUP($A55,'B2B - Flux 2 - CII'!$A61:$R319,14,FALSE))</f>
        <v>G1.13
G6.08</v>
      </c>
      <c r="P55" s="143" t="str">
        <f xml:space="preserve"> IF(VLOOKUP($A55,'B2B - Flux 2 - CII'!$A61:$R319,15,FALSE)=0,"",VLOOKUP($A55,'B2B - Flux 2 - CII'!$A61:$R319,15,FALSE))</f>
        <v/>
      </c>
      <c r="Q55" s="22" t="str">
        <f xml:space="preserve"> IF(VLOOKUP($A55,'B2B - Flux 2 - CII'!$A61:$R319,16,FALSE)=0,"",VLOOKUP($A55,'B2B - Flux 2 - CII'!$A61:$R319,16,FALSE))</f>
        <v>BR-53</v>
      </c>
      <c r="R55" s="27" t="str">
        <f xml:space="preserve"> IF(VLOOKUP($A55,'B2B - Flux 2 - CII'!$A61:$R319,17,FALSE)=0,"",VLOOKUP($A55,'B2B - Flux 2 - CII'!$A61:$R319,17,FALSE))</f>
        <v/>
      </c>
    </row>
    <row r="56" spans="1:18" ht="28.5" x14ac:dyDescent="0.25">
      <c r="A56" s="23" t="s">
        <v>202</v>
      </c>
      <c r="B56" s="22" t="str">
        <f xml:space="preserve"> IF(VLOOKUP($A56,'B2B - Flux 2 - CII'!$A62:$R320,2,FALSE)=0,"",VLOOKUP($A56,'B2B - Flux 2 - CII'!$A62:$R320,2,FALSE))</f>
        <v>1.n</v>
      </c>
      <c r="C56" s="81" t="str">
        <f xml:space="preserve"> IF(VLOOKUP($A56,'B2B - Flux 2 - CII'!$A62:$R320,3,FALSE)=0,"",VLOOKUP($A56,'B2B - Flux 2 - CII'!$A62:$R320,3,FALSE))</f>
        <v>VENTILATION DE LA TVA</v>
      </c>
      <c r="D56" s="56"/>
      <c r="E56" s="56"/>
      <c r="F56" s="56"/>
      <c r="G56" s="101" t="str">
        <f xml:space="preserve"> IF(VLOOKUP($A56,'B2B - Flux 2 - CII'!$A62:$R320,7,FALSE)=0,"",VLOOKUP($A56,'B2B - Flux 2 - CII'!$A62:$R320,7,FALSE))</f>
        <v>/rsm:CrossIndustryInvoice/rsm:SupplyChainTradeTransaction/ram:ApplicableHeaderTradeSettlement/ram:ApplicableTradeTax</v>
      </c>
      <c r="H56" s="118" t="str">
        <f xml:space="preserve"> IF(VLOOKUP($A56,'B2B - Flux 2 - CII'!$A62:$R320,8,FALSE)=0,"",VLOOKUP($A56,'B2B - Flux 2 - CII'!$A62:$R320,8,FALSE))</f>
        <v/>
      </c>
      <c r="I56" s="118" t="str">
        <f xml:space="preserve"> IF(VLOOKUP($A56,'B2B - Flux 2 - CII'!$A62:$R320,9,FALSE)=0,"",VLOOKUP($A56,'B2B - Flux 2 - CII'!$A62:$R320,9,FALSE))</f>
        <v/>
      </c>
      <c r="J56" s="173" t="str">
        <f xml:space="preserve"> IF(VLOOKUP($A56,'B2B - Flux 2 - CII'!$A62:$R320,10,FALSE)=0,"",VLOOKUP($A56,'B2B - Flux 2 - CII'!$A62:$R320,10,FALSE))</f>
        <v/>
      </c>
      <c r="K56" s="118" t="str">
        <f xml:space="preserve"> IF(VLOOKUP($A56,'B2B - Flux 2 - CII'!$A62:$R320,11,FALSE)=0,"",VLOOKUP($A56,'B2B - Flux 2 - CII'!$A62:$R320,11,FALSE))</f>
        <v/>
      </c>
      <c r="L56" s="132" t="str">
        <f xml:space="preserve"> IF(VLOOKUP($A56,'B2B - Flux 2 - CII'!$A62:$R320,12,FALSE)=0,"",VLOOKUP($A56,'B2B - Flux 2 - CII'!$A62:$R320,12,FALSE))</f>
        <v>Groupe de termes métiers fournissant des informations sur la répartition de la TVA par types.</v>
      </c>
      <c r="M56" s="154" t="str">
        <f xml:space="preserve"> IF(VLOOKUP($A56,'B2B - Flux 2 - CII'!$A62:$R320,13,FALSE)=0,"",VLOOKUP($A56,'B2B - Flux 2 - CII'!$A62:$R320,13,FALSE))</f>
        <v/>
      </c>
      <c r="N56" s="155" t="str">
        <f>IF(ISERROR(VLOOKUP($A56,'B2B - Flux 1 - UBL'!$A$6:$O$89,15,FALSE)),"",VLOOKUP($A56,'B2B - Flux 1 - UBL'!$A$6:$O$89,15,FALSE))</f>
        <v>DEMARRAGE</v>
      </c>
      <c r="O56" s="156" t="str">
        <f xml:space="preserve"> IF(VLOOKUP($A56,'B2B - Flux 2 - CII'!$A62:$R320,14,FALSE)=0,"",VLOOKUP($A56,'B2B - Flux 2 - CII'!$A62:$R320,14,FALSE))</f>
        <v>G1.56</v>
      </c>
      <c r="P56" s="156" t="str">
        <f xml:space="preserve"> IF(VLOOKUP($A56,'B2B - Flux 2 - CII'!$A62:$R320,15,FALSE)=0,"",VLOOKUP($A56,'B2B - Flux 2 - CII'!$A62:$R320,15,FALSE))</f>
        <v/>
      </c>
      <c r="Q56" s="156" t="str">
        <f xml:space="preserve"> IF(VLOOKUP($A56,'B2B - Flux 2 - CII'!$A62:$R320,16,FALSE)=0,"",VLOOKUP($A56,'B2B - Flux 2 - CII'!$A62:$R320,16,FALSE))</f>
        <v>BR-CO-18</v>
      </c>
      <c r="R56" s="118" t="str">
        <f xml:space="preserve"> IF(VLOOKUP($A56,'B2B - Flux 2 - CII'!$A62:$R320,17,FALSE)=0,"",VLOOKUP($A56,'B2B - Flux 2 - CII'!$A62:$R320,17,FALSE))</f>
        <v/>
      </c>
    </row>
    <row r="57" spans="1:18" ht="57" x14ac:dyDescent="0.25">
      <c r="A57" s="35" t="s">
        <v>204</v>
      </c>
      <c r="B57" s="22" t="str">
        <f xml:space="preserve"> IF(VLOOKUP($A57,'B2B - Flux 2 - CII'!$A63:$R321,2,FALSE)=0,"",VLOOKUP($A57,'B2B - Flux 2 - CII'!$A63:$R321,2,FALSE))</f>
        <v>1.1</v>
      </c>
      <c r="C57" s="31"/>
      <c r="D57" s="32" t="str">
        <f xml:space="preserve"> IF(VLOOKUP($A57,'B2B - Flux 2 - CII'!$A63:$R321,4,FALSE)=0,"",VLOOKUP($A57,'B2B - Flux 2 - CII'!$A63:$R321,4,FALSE))</f>
        <v>Base d'imposition du type de TVA</v>
      </c>
      <c r="E57" s="32"/>
      <c r="F57" s="33"/>
      <c r="G57" s="101" t="str">
        <f xml:space="preserve"> IF(VLOOKUP($A57,'B2B - Flux 2 - CII'!$A63:$R321,7,FALSE)=0,"",VLOOKUP($A57,'B2B - Flux 2 - CII'!$A63:$R321,7,FALSE))</f>
        <v>/rsm:CrossIndustryInvoice/rsm:SupplyChainTradeTransaction/ram:ApplicableHeaderTradeSettlement/ram:ApplicableTradeTax/ram:BasisAmount</v>
      </c>
      <c r="H57" s="47" t="str">
        <f xml:space="preserve"> IF(VLOOKUP($A57,'B2B - Flux 2 - CII'!$A63:$R321,8,FALSE)=0,"",VLOOKUP($A57,'B2B - Flux 2 - CII'!$A63:$R321,8,FALSE))</f>
        <v>MONTANT</v>
      </c>
      <c r="I57" s="28">
        <f xml:space="preserve"> IF(VLOOKUP($A57,'B2B - Flux 2 - CII'!$A63:$R321,9,FALSE)=0,"",VLOOKUP($A57,'B2B - Flux 2 - CII'!$A63:$R321,9,FALSE))</f>
        <v>19.2</v>
      </c>
      <c r="J57" s="28" t="str">
        <f xml:space="preserve"> IF(VLOOKUP($A57,'B2B - Flux 2 - CII'!$A63:$R321,10,FALSE)=0,"",VLOOKUP($A57,'B2B - Flux 2 - CII'!$A63:$R321,10,FALSE))</f>
        <v/>
      </c>
      <c r="K57" s="38" t="str">
        <f xml:space="preserve"> IF(VLOOKUP($A57,'B2B - Flux 2 - CII'!$A63:$R321,11,FALSE)=0,"",VLOOKUP($A57,'B2B - Flux 2 - CII'!$A63:$R321,11,FALSE))</f>
        <v/>
      </c>
      <c r="L57" s="27" t="str">
        <f xml:space="preserve"> IF(VLOOKUP($A57,'B2B - Flux 2 - CII'!$A63:$R321,12,FALSE)=0,"",VLOOKUP($A57,'B2B - Flux 2 - CII'!$A63:$R321,12,FALSE))</f>
        <v>Somme de tous les montants imposables assujettis à un code et à un taux de type de TVA spécifiques (si le Taux de type de TVA est applicable).</v>
      </c>
      <c r="M57" s="101" t="str">
        <f xml:space="preserve"> IF(VLOOKUP($A57,'B2B - Flux 2 - CII'!$A63:$R321,13,FALSE)=0,"",VLOOKUP($A57,'B2B - Flux 2 - CII'!$A63:$R321,13,FALSE))</f>
        <v>Somme du montant net des lignes de facture, moins les remises plus les charges ou frais au niveau du document qui sont assujettis à un code et à un taux de type de TVA spécifiques (si le Taux de type de TVA est applicable).</v>
      </c>
      <c r="N57" s="137" t="str">
        <f>IF(ISERROR(VLOOKUP($A57,'B2B - Flux 1 - UBL'!$A$6:$O$89,15,FALSE)),"",VLOOKUP($A57,'B2B - Flux 1 - UBL'!$A$6:$O$89,15,FALSE))</f>
        <v>DEMARRAGE</v>
      </c>
      <c r="O57" s="143" t="str">
        <f xml:space="preserve"> IF(VLOOKUP($A57,'B2B - Flux 2 - CII'!$A63:$R321,14,FALSE)=0,"",VLOOKUP($A57,'B2B - Flux 2 - CII'!$A63:$R321,14,FALSE))</f>
        <v>G1.13
G1.54</v>
      </c>
      <c r="P57" s="143" t="str">
        <f xml:space="preserve"> IF(VLOOKUP($A57,'B2B - Flux 2 - CII'!$A63:$R321,15,FALSE)=0,"",VLOOKUP($A57,'B2B - Flux 2 - CII'!$A63:$R321,15,FALSE))</f>
        <v/>
      </c>
      <c r="Q57" s="22" t="str">
        <f xml:space="preserve"> IF(VLOOKUP($A57,'B2B - Flux 2 - CII'!$A63:$R321,16,FALSE)=0,"",VLOOKUP($A57,'B2B - Flux 2 - CII'!$A63:$R321,16,FALSE))</f>
        <v>BR-45</v>
      </c>
      <c r="R57" s="27" t="str">
        <f xml:space="preserve"> IF(VLOOKUP($A57,'B2B - Flux 2 - CII'!$A63:$R321,17,FALSE)=0,"",VLOOKUP($A57,'B2B - Flux 2 - CII'!$A63:$R321,17,FALSE))</f>
        <v/>
      </c>
    </row>
    <row r="58" spans="1:18" ht="28.5" x14ac:dyDescent="0.25">
      <c r="A58" s="35" t="s">
        <v>206</v>
      </c>
      <c r="B58" s="22" t="str">
        <f xml:space="preserve"> IF(VLOOKUP($A58,'B2B - Flux 2 - CII'!$A64:$R322,2,FALSE)=0,"",VLOOKUP($A58,'B2B - Flux 2 - CII'!$A64:$R322,2,FALSE))</f>
        <v>1.1</v>
      </c>
      <c r="C58" s="31"/>
      <c r="D58" s="32" t="str">
        <f xml:space="preserve"> IF(VLOOKUP($A58,'B2B - Flux 2 - CII'!$A64:$R322,4,FALSE)=0,"",VLOOKUP($A58,'B2B - Flux 2 - CII'!$A64:$R322,4,FALSE))</f>
        <v>Montant de la TVA pour chaque type de TVA</v>
      </c>
      <c r="E58" s="32"/>
      <c r="F58" s="33"/>
      <c r="G58" s="101" t="str">
        <f xml:space="preserve"> IF(VLOOKUP($A58,'B2B - Flux 2 - CII'!$A64:$R322,7,FALSE)=0,"",VLOOKUP($A58,'B2B - Flux 2 - CII'!$A64:$R322,7,FALSE))</f>
        <v>/rsm:CrossIndustryInvoice/rsm:SupplyChainTradeTransaction/ram:ApplicableHeaderTradeSettlement/ram:ApplicableTradeTax/ram:CalculatedAmount</v>
      </c>
      <c r="H58" s="47" t="str">
        <f xml:space="preserve"> IF(VLOOKUP($A58,'B2B - Flux 2 - CII'!$A64:$R322,8,FALSE)=0,"",VLOOKUP($A58,'B2B - Flux 2 - CII'!$A64:$R322,8,FALSE))</f>
        <v>MONTANT</v>
      </c>
      <c r="I58" s="28">
        <f xml:space="preserve"> IF(VLOOKUP($A58,'B2B - Flux 2 - CII'!$A64:$R322,9,FALSE)=0,"",VLOOKUP($A58,'B2B - Flux 2 - CII'!$A64:$R322,9,FALSE))</f>
        <v>19.2</v>
      </c>
      <c r="J58" s="28" t="str">
        <f xml:space="preserve"> IF(VLOOKUP($A58,'B2B - Flux 2 - CII'!$A64:$R322,10,FALSE)=0,"",VLOOKUP($A58,'B2B - Flux 2 - CII'!$A64:$R322,10,FALSE))</f>
        <v/>
      </c>
      <c r="K58" s="38" t="str">
        <f xml:space="preserve"> IF(VLOOKUP($A58,'B2B - Flux 2 - CII'!$A64:$R322,11,FALSE)=0,"",VLOOKUP($A58,'B2B - Flux 2 - CII'!$A64:$R322,11,FALSE))</f>
        <v/>
      </c>
      <c r="L58" s="27" t="str">
        <f xml:space="preserve"> IF(VLOOKUP($A58,'B2B - Flux 2 - CII'!$A64:$R322,12,FALSE)=0,"",VLOOKUP($A58,'B2B - Flux 2 - CII'!$A64:$R322,12,FALSE))</f>
        <v>Montant total de la TVA pour un type donné de TVA.</v>
      </c>
      <c r="M58" s="101" t="str">
        <f xml:space="preserve"> IF(VLOOKUP($A58,'B2B - Flux 2 - CII'!$A64:$R322,13,FALSE)=0,"",VLOOKUP($A58,'B2B - Flux 2 - CII'!$A64:$R322,13,FALSE))</f>
        <v>S'obtient en multipliant la Base d'imposition du type de TVA par le Taux de type de TVA du type correspondant.</v>
      </c>
      <c r="N58" s="137" t="str">
        <f>IF(ISERROR(VLOOKUP($A58,'B2B - Flux 1 - UBL'!$A$6:$O$89,15,FALSE)),"",VLOOKUP($A58,'B2B - Flux 1 - UBL'!$A$6:$O$89,15,FALSE))</f>
        <v>DEMARRAGE</v>
      </c>
      <c r="O58" s="143" t="str">
        <f xml:space="preserve"> IF(VLOOKUP($A58,'B2B - Flux 2 - CII'!$A64:$R322,14,FALSE)=0,"",VLOOKUP($A58,'B2B - Flux 2 - CII'!$A64:$R322,14,FALSE))</f>
        <v>G1.13
G1.53</v>
      </c>
      <c r="P58" s="143" t="str">
        <f xml:space="preserve"> IF(VLOOKUP($A58,'B2B - Flux 2 - CII'!$A64:$R322,15,FALSE)=0,"",VLOOKUP($A58,'B2B - Flux 2 - CII'!$A64:$R322,15,FALSE))</f>
        <v/>
      </c>
      <c r="Q58" s="22" t="str">
        <f xml:space="preserve"> IF(VLOOKUP($A58,'B2B - Flux 2 - CII'!$A64:$R322,16,FALSE)=0,"",VLOOKUP($A58,'B2B - Flux 2 - CII'!$A64:$R322,16,FALSE))</f>
        <v>BR-46
BR-CO-17</v>
      </c>
      <c r="R58" s="27" t="str">
        <f xml:space="preserve"> IF(VLOOKUP($A58,'B2B - Flux 2 - CII'!$A64:$R322,17,FALSE)=0,"",VLOOKUP($A58,'B2B - Flux 2 - CII'!$A64:$R322,17,FALSE))</f>
        <v/>
      </c>
    </row>
    <row r="59" spans="1:18" ht="142.5" x14ac:dyDescent="0.25">
      <c r="A59" s="35" t="s">
        <v>209</v>
      </c>
      <c r="B59" s="22" t="str">
        <f xml:space="preserve"> IF(VLOOKUP($A59,'B2B - Flux 2 - CII'!$A65:$R323,2,FALSE)=0,"",VLOOKUP($A59,'B2B - Flux 2 - CII'!$A65:$R323,2,FALSE))</f>
        <v>1.1</v>
      </c>
      <c r="C59" s="31"/>
      <c r="D59" s="32" t="str">
        <f xml:space="preserve"> IF(VLOOKUP($A59,'B2B - Flux 2 - CII'!$A65:$R323,4,FALSE)=0,"",VLOOKUP($A59,'B2B - Flux 2 - CII'!$A65:$R323,4,FALSE))</f>
        <v>Code de type de TVA</v>
      </c>
      <c r="E59" s="32"/>
      <c r="F59" s="33"/>
      <c r="G59" s="101" t="str">
        <f xml:space="preserve"> IF(VLOOKUP($A59,'B2B - Flux 2 - CII'!$A65:$R323,7,FALSE)=0,"",VLOOKUP($A59,'B2B - Flux 2 - CII'!$A65:$R323,7,FALSE))</f>
        <v>/rsm:CrossIndustryInvoice/rsm:SupplyChainTradeTransaction/ram:ApplicableHeaderTradeSettlement/ram:ApplicableTradeTax/ram:CategoryCode</v>
      </c>
      <c r="H59" s="29" t="str">
        <f xml:space="preserve"> IF(VLOOKUP($A59,'B2B - Flux 2 - CII'!$A65:$R323,8,FALSE)=0,"",VLOOKUP($A59,'B2B - Flux 2 - CII'!$A65:$R323,8,FALSE))</f>
        <v>CODE</v>
      </c>
      <c r="I59" s="28">
        <f xml:space="preserve"> IF(VLOOKUP($A59,'B2B - Flux 2 - CII'!$A65:$R323,9,FALSE)=0,"",VLOOKUP($A59,'B2B - Flux 2 - CII'!$A65:$R323,9,FALSE))</f>
        <v>2</v>
      </c>
      <c r="J59" s="28" t="str">
        <f xml:space="preserve"> IF(VLOOKUP($A59,'B2B - Flux 2 - CII'!$A65:$R323,10,FALSE)=0,"",VLOOKUP($A59,'B2B - Flux 2 - CII'!$A65:$R323,10,FALSE))</f>
        <v>UNTDID 5305</v>
      </c>
      <c r="K59" s="55" t="str">
        <f xml:space="preserve"> IF(VLOOKUP($A59,'B2B - Flux 2 - CII'!$A65:$R323,11,FALSE)=0,"",VLOOKUP($A59,'B2B - Flux 2 - CII'!$A65:$R323,11,FALSE))</f>
        <v/>
      </c>
      <c r="L59" s="27" t="str">
        <f xml:space="preserve"> IF(VLOOKUP($A59,'B2B - Flux 2 - CII'!$A65:$R323,12,FALSE)=0,"",VLOOKUP($A59,'B2B - Flux 2 - CII'!$A65:$R323,12,FALSE))</f>
        <v>Identification codée d’un type de TVA.</v>
      </c>
      <c r="M59" s="101" t="str">
        <f xml:space="preserve"> IF(VLOOKUP($A59,'B2B - Flux 2 - CII'!$A65:$R323,13,FALSE)=0,"",VLOOKUP($A59,'B2B - Flux 2 - CII'!$A65:$R323,13,FALSE))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9" s="137" t="str">
        <f>IF(ISERROR(VLOOKUP($A59,'B2B - Flux 1 - UBL'!$A$6:$O$89,15,FALSE)),"",VLOOKUP($A59,'B2B - Flux 1 - UBL'!$A$6:$O$89,15,FALSE))</f>
        <v>DEMARRAGE</v>
      </c>
      <c r="O59" s="143" t="str">
        <f xml:space="preserve"> IF(VLOOKUP($A59,'B2B - Flux 2 - CII'!$A65:$R323,14,FALSE)=0,"",VLOOKUP($A59,'B2B - Flux 2 - CII'!$A65:$R323,14,FALSE))</f>
        <v>G2.31</v>
      </c>
      <c r="P59" s="143" t="str">
        <f xml:space="preserve"> IF(VLOOKUP($A59,'B2B - Flux 2 - CII'!$A65:$R323,15,FALSE)=0,"",VLOOKUP($A59,'B2B - Flux 2 - CII'!$A65:$R323,15,FALSE))</f>
        <v/>
      </c>
      <c r="Q59" s="22" t="str">
        <f xml:space="preserve"> IF(VLOOKUP($A59,'B2B - Flux 2 - CII'!$A65:$R323,16,FALSE)=0,"",VLOOKUP($A59,'B2B - Flux 2 - CII'!$A65:$R323,16,FALSE))</f>
        <v>BR-47</v>
      </c>
      <c r="R59" s="27" t="str">
        <f xml:space="preserve"> IF(VLOOKUP($A59,'B2B - Flux 2 - CII'!$A65:$R323,17,FALSE)=0,"",VLOOKUP($A59,'B2B - Flux 2 - CII'!$A65:$R323,17,FALSE))</f>
        <v/>
      </c>
    </row>
    <row r="60" spans="1:18" ht="28.5" x14ac:dyDescent="0.25">
      <c r="A60" s="35" t="s">
        <v>211</v>
      </c>
      <c r="B60" s="22" t="str">
        <f xml:space="preserve"> IF(VLOOKUP($A60,'B2B - Flux 2 - CII'!$A66:$R324,2,FALSE)=0,"",VLOOKUP($A60,'B2B - Flux 2 - CII'!$A66:$R324,2,FALSE))</f>
        <v>0.1</v>
      </c>
      <c r="C60" s="31"/>
      <c r="D60" s="32" t="str">
        <f xml:space="preserve"> IF(VLOOKUP($A60,'B2B - Flux 2 - CII'!$A66:$R324,4,FALSE)=0,"",VLOOKUP($A60,'B2B - Flux 2 - CII'!$A66:$R324,4,FALSE))</f>
        <v>Taux de type de TVA</v>
      </c>
      <c r="E60" s="37"/>
      <c r="F60" s="33"/>
      <c r="G60" s="101" t="str">
        <f xml:space="preserve"> IF(VLOOKUP($A60,'B2B - Flux 2 - CII'!$A66:$R324,7,FALSE)=0,"",VLOOKUP($A60,'B2B - Flux 2 - CII'!$A66:$R324,7,FALSE))</f>
        <v>/rsm:CrossIndustryInvoice/rsm:SupplyChainTradeTransaction/ram:ApplicableHeaderTradeSettlement/ram:ApplicableTradeTax/ram:RateApplicablePercent</v>
      </c>
      <c r="H60" s="29" t="str">
        <f xml:space="preserve"> IF(VLOOKUP($A60,'B2B - Flux 2 - CII'!$A66:$R324,8,FALSE)=0,"",VLOOKUP($A60,'B2B - Flux 2 - CII'!$A66:$R324,8,FALSE))</f>
        <v>POURCENTAGE</v>
      </c>
      <c r="I60" s="28" t="str">
        <f xml:space="preserve"> IF(VLOOKUP($A60,'B2B - Flux 2 - CII'!$A66:$R324,9,FALSE)=0,"",VLOOKUP($A60,'B2B - Flux 2 - CII'!$A66:$R324,9,FALSE))</f>
        <v/>
      </c>
      <c r="J60" s="28" t="str">
        <f xml:space="preserve"> IF(VLOOKUP($A60,'B2B - Flux 2 - CII'!$A66:$R324,10,FALSE)=0,"",VLOOKUP($A60,'B2B - Flux 2 - CII'!$A66:$R324,10,FALSE))</f>
        <v/>
      </c>
      <c r="K60" s="27" t="str">
        <f xml:space="preserve"> IF(VLOOKUP($A60,'B2B - Flux 2 - CII'!$A66:$R324,11,FALSE)=0,"",VLOOKUP($A60,'B2B - Flux 2 - CII'!$A66:$R324,11,FALSE))</f>
        <v/>
      </c>
      <c r="L60" s="27" t="str">
        <f xml:space="preserve"> IF(VLOOKUP($A60,'B2B - Flux 2 - CII'!$A66:$R324,12,FALSE)=0,"",VLOOKUP($A60,'B2B - Flux 2 - CII'!$A66:$R324,12,FALSE))</f>
        <v>Taux de TVA, exprimé sous forme de pourcentage, applicable au type de TVA correspondant.</v>
      </c>
      <c r="M60" s="101" t="str">
        <f xml:space="preserve"> IF(VLOOKUP($A60,'B2B - Flux 2 - CII'!$A66:$R324,13,FALSE)=0,"",VLOOKUP($A60,'B2B - Flux 2 - CII'!$A66:$R324,13,FALSE))</f>
        <v>Le Code de type de TVA et le Taux de type de TVA doivent être cohérents.</v>
      </c>
      <c r="N60" s="137" t="str">
        <f>IF(ISERROR(VLOOKUP($A60,'B2B - Flux 1 - UBL'!$A$6:$O$89,15,FALSE)),"",VLOOKUP($A60,'B2B - Flux 1 - UBL'!$A$6:$O$89,15,FALSE))</f>
        <v>DEMARRAGE</v>
      </c>
      <c r="O60" s="143" t="str">
        <f xml:space="preserve"> IF(VLOOKUP($A60,'B2B - Flux 2 - CII'!$A66:$R324,14,FALSE)=0,"",VLOOKUP($A60,'B2B - Flux 2 - CII'!$A66:$R324,14,FALSE))</f>
        <v>G1.24
G6.08</v>
      </c>
      <c r="P60" s="143" t="str">
        <f xml:space="preserve"> IF(VLOOKUP($A60,'B2B - Flux 2 - CII'!$A66:$R324,15,FALSE)=0,"",VLOOKUP($A60,'B2B - Flux 2 - CII'!$A66:$R324,15,FALSE))</f>
        <v/>
      </c>
      <c r="Q60" s="22" t="str">
        <f xml:space="preserve"> IF(VLOOKUP($A60,'B2B - Flux 2 - CII'!$A66:$R324,16,FALSE)=0,"",VLOOKUP($A60,'B2B - Flux 2 - CII'!$A66:$R324,16,FALSE))</f>
        <v>BR-48</v>
      </c>
      <c r="R60" s="27" t="str">
        <f xml:space="preserve"> IF(VLOOKUP($A60,'B2B - Flux 2 - CII'!$A66:$R324,17,FALSE)=0,"",VLOOKUP($A60,'B2B - Flux 2 - CII'!$A66:$R324,17,FALSE))</f>
        <v/>
      </c>
    </row>
    <row r="61" spans="1:18" ht="28.5" x14ac:dyDescent="0.25">
      <c r="A61" s="35" t="s">
        <v>215</v>
      </c>
      <c r="B61" s="22" t="str">
        <f xml:space="preserve"> IF(VLOOKUP($A61,'B2B - Flux 2 - CII'!$A67:$R325,2,FALSE)=0,"",VLOOKUP($A61,'B2B - Flux 2 - CII'!$A67:$R325,2,FALSE))</f>
        <v>0.1</v>
      </c>
      <c r="C61" s="31"/>
      <c r="D61" s="32" t="str">
        <f xml:space="preserve"> IF(VLOOKUP($A61,'B2B - Flux 2 - CII'!$A67:$R325,4,FALSE)=0,"",VLOOKUP($A61,'B2B - Flux 2 - CII'!$A67:$R325,4,FALSE))</f>
        <v>Motif d'exonération de la TVA</v>
      </c>
      <c r="E61" s="32"/>
      <c r="F61" s="33"/>
      <c r="G61" s="101" t="str">
        <f xml:space="preserve"> IF(VLOOKUP($A61,'B2B - Flux 2 - CII'!$A67:$R325,7,FALSE)=0,"",VLOOKUP($A61,'B2B - Flux 2 - CII'!$A67:$R325,7,FALSE))</f>
        <v>/rsm:CrossIndustryInvoice/rsm:SupplyChainTradeTransaction/ram:ApplicableHeaderTradeSettlement/ram:ApplicableTradeTax/ram:ExemptionReason</v>
      </c>
      <c r="H61" s="29" t="str">
        <f xml:space="preserve"> IF(VLOOKUP($A61,'B2B - Flux 2 - CII'!$A67:$R325,8,FALSE)=0,"",VLOOKUP($A61,'B2B - Flux 2 - CII'!$A67:$R325,8,FALSE))</f>
        <v>TEXTE</v>
      </c>
      <c r="I61" s="28">
        <f xml:space="preserve"> IF(VLOOKUP($A61,'B2B - Flux 2 - CII'!$A67:$R325,9,FALSE)=0,"",VLOOKUP($A61,'B2B - Flux 2 - CII'!$A67:$R325,9,FALSE))</f>
        <v>1024</v>
      </c>
      <c r="J61" s="28" t="str">
        <f xml:space="preserve"> IF(VLOOKUP($A61,'B2B - Flux 2 - CII'!$A67:$R325,10,FALSE)=0,"",VLOOKUP($A61,'B2B - Flux 2 - CII'!$A67:$R325,10,FALSE))</f>
        <v/>
      </c>
      <c r="K61" s="55" t="str">
        <f xml:space="preserve"> IF(VLOOKUP($A61,'B2B - Flux 2 - CII'!$A67:$R325,11,FALSE)=0,"",VLOOKUP($A61,'B2B - Flux 2 - CII'!$A67:$R325,11,FALSE))</f>
        <v/>
      </c>
      <c r="L61" s="27" t="str">
        <f xml:space="preserve"> IF(VLOOKUP($A61,'B2B - Flux 2 - CII'!$A67:$R325,12,FALSE)=0,"",VLOOKUP($A61,'B2B - Flux 2 - CII'!$A67:$R325,12,FALSE))</f>
        <v>Énoncé expliquant pourquoi un montant est exonéré de TVA.</v>
      </c>
      <c r="M61" s="101" t="str">
        <f xml:space="preserve"> IF(VLOOKUP($A61,'B2B - Flux 2 - CII'!$A67:$R325,13,FALSE)=0,"",VLOOKUP($A61,'B2B - Flux 2 - CII'!$A67:$R325,13,FALSE))</f>
        <v>Articles 226 items 11 to 15 Directive 2006/112/EN</v>
      </c>
      <c r="N61" s="137" t="str">
        <f>IF(ISERROR(VLOOKUP($A61,'B2B - Flux 1 - UBL'!$A$6:$O$89,15,FALSE)),"",VLOOKUP($A61,'B2B - Flux 1 - UBL'!$A$6:$O$89,15,FALSE))</f>
        <v>DEMARRAGE</v>
      </c>
      <c r="O61" s="143" t="str">
        <f xml:space="preserve"> IF(VLOOKUP($A61,'B2B - Flux 2 - CII'!$A67:$R325,14,FALSE)=0,"",VLOOKUP($A61,'B2B - Flux 2 - CII'!$A67:$R325,14,FALSE))</f>
        <v>P1.08
G1.40</v>
      </c>
      <c r="P61" s="143" t="str">
        <f xml:space="preserve"> IF(VLOOKUP($A61,'B2B - Flux 2 - CII'!$A67:$R325,15,FALSE)=0,"",VLOOKUP($A61,'B2B - Flux 2 - CII'!$A67:$R325,15,FALSE))</f>
        <v/>
      </c>
      <c r="Q61" s="22" t="str">
        <f xml:space="preserve"> IF(VLOOKUP($A61,'B2B - Flux 2 - CII'!$A67:$R325,16,FALSE)=0,"",VLOOKUP($A61,'B2B - Flux 2 - CII'!$A67:$R325,16,FALSE))</f>
        <v/>
      </c>
      <c r="R61" s="27" t="str">
        <f xml:space="preserve"> IF(VLOOKUP($A61,'B2B - Flux 2 - CII'!$A67:$R325,17,FALSE)=0,"",VLOOKUP($A61,'B2B - Flux 2 - CII'!$A67:$R325,17,FALSE))</f>
        <v/>
      </c>
    </row>
    <row r="62" spans="1:18" ht="28.5" x14ac:dyDescent="0.25">
      <c r="A62" s="35" t="s">
        <v>217</v>
      </c>
      <c r="B62" s="22" t="str">
        <f xml:space="preserve"> IF(VLOOKUP($A62,'B2B - Flux 2 - CII'!$A68:$R326,2,FALSE)=0,"",VLOOKUP($A62,'B2B - Flux 2 - CII'!$A68:$R326,2,FALSE))</f>
        <v>0.1</v>
      </c>
      <c r="C62" s="31"/>
      <c r="D62" s="32" t="str">
        <f xml:space="preserve"> IF(VLOOKUP($A62,'B2B - Flux 2 - CII'!$A68:$R326,4,FALSE)=0,"",VLOOKUP($A62,'B2B - Flux 2 - CII'!$A68:$R326,4,FALSE))</f>
        <v>Code de motif d'exonération de la TVA</v>
      </c>
      <c r="E62" s="32"/>
      <c r="F62" s="33"/>
      <c r="G62" s="101" t="str">
        <f xml:space="preserve"> IF(VLOOKUP($A62,'B2B - Flux 2 - CII'!$A68:$R326,7,FALSE)=0,"",VLOOKUP($A62,'B2B - Flux 2 - CII'!$A68:$R326,7,FALSE))</f>
        <v>/rsm:CrossIndustryInvoice/rsm:SupplyChainTradeTransaction/ram:ApplicableHeaderTradeSettlement/ram:ApplicableTradeTax/ram:ExemptionReasonCode</v>
      </c>
      <c r="H62" s="29" t="str">
        <f xml:space="preserve"> IF(VLOOKUP($A62,'B2B - Flux 2 - CII'!$A68:$R326,8,FALSE)=0,"",VLOOKUP($A62,'B2B - Flux 2 - CII'!$A68:$R326,8,FALSE))</f>
        <v>CODE</v>
      </c>
      <c r="I62" s="28">
        <f xml:space="preserve"> IF(VLOOKUP($A62,'B2B - Flux 2 - CII'!$A68:$R326,9,FALSE)=0,"",VLOOKUP($A62,'B2B - Flux 2 - CII'!$A68:$R326,9,FALSE))</f>
        <v>30</v>
      </c>
      <c r="J62" s="28" t="str">
        <f xml:space="preserve"> IF(VLOOKUP($A62,'B2B - Flux 2 - CII'!$A68:$R326,10,FALSE)=0,"",VLOOKUP($A62,'B2B - Flux 2 - CII'!$A68:$R326,10,FALSE))</f>
        <v>EN16931 Codelists</v>
      </c>
      <c r="K62" s="55" t="str">
        <f xml:space="preserve"> IF(VLOOKUP($A62,'B2B - Flux 2 - CII'!$A68:$R326,11,FALSE)=0,"",VLOOKUP($A62,'B2B - Flux 2 - CII'!$A68:$R326,11,FALSE))</f>
        <v/>
      </c>
      <c r="L62" s="27" t="str">
        <f xml:space="preserve"> IF(VLOOKUP($A62,'B2B - Flux 2 - CII'!$A68:$R326,12,FALSE)=0,"",VLOOKUP($A62,'B2B - Flux 2 - CII'!$A68:$R326,12,FALSE))</f>
        <v>Code expliquant pourquoi un montant est exonéré de TVA.</v>
      </c>
      <c r="M62" s="101" t="str">
        <f xml:space="preserve"> IF(VLOOKUP($A62,'B2B - Flux 2 - CII'!$A68:$R326,13,FALSE)=0,"",VLOOKUP($A62,'B2B - Flux 2 - CII'!$A68:$R326,13,FALSE))</f>
        <v>Liste de codes issue et maintenue par le CEF</v>
      </c>
      <c r="N62" s="137" t="str">
        <f>IF(ISERROR(VLOOKUP($A62,'B2B - Flux 1 - UBL'!$A$6:$O$89,15,FALSE)),"",VLOOKUP($A62,'B2B - Flux 1 - UBL'!$A$6:$O$89,15,FALSE))</f>
        <v>DEMARRAGE</v>
      </c>
      <c r="O62" s="143" t="str">
        <f xml:space="preserve"> IF(VLOOKUP($A62,'B2B - Flux 2 - CII'!$A68:$R326,14,FALSE)=0,"",VLOOKUP($A62,'B2B - Flux 2 - CII'!$A68:$R326,14,FALSE))</f>
        <v>G1.40</v>
      </c>
      <c r="P62" s="143" t="str">
        <f xml:space="preserve"> IF(VLOOKUP($A62,'B2B - Flux 2 - CII'!$A68:$R326,15,FALSE)=0,"",VLOOKUP($A62,'B2B - Flux 2 - CII'!$A68:$R326,15,FALSE))</f>
        <v/>
      </c>
      <c r="Q62" s="22" t="str">
        <f xml:space="preserve"> IF(VLOOKUP($A62,'B2B - Flux 2 - CII'!$A68:$R326,16,FALSE)=0,"",VLOOKUP($A62,'B2B - Flux 2 - CII'!$A68:$R326,16,FALSE))</f>
        <v/>
      </c>
      <c r="R62" s="27" t="str">
        <f xml:space="preserve"> IF(VLOOKUP($A62,'B2B - Flux 2 - CII'!$A68:$R326,17,FALSE)=0,"",VLOOKUP($A62,'B2B - Flux 2 - CII'!$A68:$R326,17,FALSE))</f>
        <v/>
      </c>
    </row>
    <row r="63" spans="1:18" ht="28.5" x14ac:dyDescent="0.25">
      <c r="A63" s="23" t="s">
        <v>219</v>
      </c>
      <c r="B63" s="22" t="str">
        <f xml:space="preserve"> IF(VLOOKUP($A63,'B2B - Flux 2 - CII'!$A69:$R327,2,FALSE)=0,"",VLOOKUP($A63,'B2B - Flux 2 - CII'!$A69:$R327,2,FALSE))</f>
        <v>1.n</v>
      </c>
      <c r="C63" s="30" t="str">
        <f xml:space="preserve"> IF(VLOOKUP($A63,'B2B - Flux 2 - CII'!$A69:$R327,3,FALSE)=0,"",VLOOKUP($A63,'B2B - Flux 2 - CII'!$A69:$R327,3,FALSE))</f>
        <v>LIGNE DE FACTURE</v>
      </c>
      <c r="D63" s="56"/>
      <c r="E63" s="56"/>
      <c r="F63" s="56"/>
      <c r="G63" s="101" t="str">
        <f xml:space="preserve"> IF(VLOOKUP($A63,'B2B - Flux 2 - CII'!$A69:$R327,7,FALSE)=0,"",VLOOKUP($A63,'B2B - Flux 2 - CII'!$A69:$R327,7,FALSE))</f>
        <v>/rsm:CrossIndustryInvoice/rsm:SupplyChainTradeTransaction/ram:IncludedSupplyChainTradeLineItem</v>
      </c>
      <c r="H63" s="118" t="str">
        <f xml:space="preserve"> IF(VLOOKUP($A63,'B2B - Flux 2 - CII'!$A69:$R327,8,FALSE)=0,"",VLOOKUP($A63,'B2B - Flux 2 - CII'!$A69:$R327,8,FALSE))</f>
        <v/>
      </c>
      <c r="I63" s="118" t="str">
        <f xml:space="preserve"> IF(VLOOKUP($A63,'B2B - Flux 2 - CII'!$A69:$R327,9,FALSE)=0,"",VLOOKUP($A63,'B2B - Flux 2 - CII'!$A69:$R327,9,FALSE))</f>
        <v/>
      </c>
      <c r="J63" s="173" t="str">
        <f xml:space="preserve"> IF(VLOOKUP($A63,'B2B - Flux 2 - CII'!$A69:$R327,10,FALSE)=0,"",VLOOKUP($A63,'B2B - Flux 2 - CII'!$A69:$R327,10,FALSE))</f>
        <v/>
      </c>
      <c r="K63" s="118" t="str">
        <f xml:space="preserve"> IF(VLOOKUP($A63,'B2B - Flux 2 - CII'!$A69:$R327,11,FALSE)=0,"",VLOOKUP($A63,'B2B - Flux 2 - CII'!$A69:$R327,11,FALSE))</f>
        <v/>
      </c>
      <c r="L63" s="132" t="str">
        <f xml:space="preserve"> IF(VLOOKUP($A63,'B2B - Flux 2 - CII'!$A69:$R327,12,FALSE)=0,"",VLOOKUP($A63,'B2B - Flux 2 - CII'!$A69:$R327,12,FALSE))</f>
        <v>Groupe de termes métiers fournissant des informations sur des lignes de Facture individuelles.</v>
      </c>
      <c r="M63" s="154" t="str">
        <f xml:space="preserve"> IF(VLOOKUP($A63,'B2B - Flux 2 - CII'!$A69:$R327,13,FALSE)=0,"",VLOOKUP($A63,'B2B - Flux 2 - CII'!$A69:$R327,13,FALSE))</f>
        <v/>
      </c>
      <c r="N63" s="155" t="str">
        <f>IF(ISERROR(VLOOKUP($A63,'B2B - Flux 1 - UBL'!$A$6:$O$89,15,FALSE)),"",VLOOKUP($A63,'B2B - Flux 1 - UBL'!$A$6:$O$89,15,FALSE))</f>
        <v>CIBLE</v>
      </c>
      <c r="O63" s="156" t="str">
        <f xml:space="preserve"> IF(VLOOKUP($A63,'B2B - Flux 2 - CII'!$A69:$R327,14,FALSE)=0,"",VLOOKUP($A63,'B2B - Flux 2 - CII'!$A69:$R327,14,FALSE))</f>
        <v>G6.01</v>
      </c>
      <c r="P63" s="156" t="str">
        <f xml:space="preserve"> IF(VLOOKUP($A63,'B2B - Flux 2 - CII'!$A69:$R327,15,FALSE)=0,"",VLOOKUP($A63,'B2B - Flux 2 - CII'!$A69:$R327,15,FALSE))</f>
        <v/>
      </c>
      <c r="Q63" s="156" t="str">
        <f xml:space="preserve"> IF(VLOOKUP($A63,'B2B - Flux 2 - CII'!$A69:$R327,16,FALSE)=0,"",VLOOKUP($A63,'B2B - Flux 2 - CII'!$A69:$R327,16,FALSE))</f>
        <v>BR-16</v>
      </c>
      <c r="R63" s="118" t="str">
        <f xml:space="preserve"> IF(VLOOKUP($A63,'B2B - Flux 2 - CII'!$A69:$R327,17,FALSE)=0,"",VLOOKUP($A63,'B2B - Flux 2 - CII'!$A69:$R327,17,FALSE))</f>
        <v/>
      </c>
    </row>
    <row r="64" spans="1:18" ht="28.5" x14ac:dyDescent="0.25">
      <c r="A64" s="35" t="s">
        <v>423</v>
      </c>
      <c r="B64" s="22" t="str">
        <f xml:space="preserve"> IF(VLOOKUP($A64,'B2B - Flux 2 - CII'!$A70:$R328,2,FALSE)=0,"",VLOOKUP($A64,'B2B - Flux 2 - CII'!$A70:$R328,2,FALSE))</f>
        <v>1.1</v>
      </c>
      <c r="C64" s="82"/>
      <c r="D64" s="32" t="str">
        <f xml:space="preserve"> IF(VLOOKUP($A64,'B2B - Flux 2 - CII'!$A70:$R328,4,FALSE)=0,"",VLOOKUP($A64,'B2B - Flux 2 - CII'!$A70:$R328,4,FALSE))</f>
        <v>Identifiant de ligne de facture</v>
      </c>
      <c r="E64" s="37"/>
      <c r="F64" s="33"/>
      <c r="G64" s="101" t="str">
        <f xml:space="preserve"> IF(VLOOKUP($A64,'B2B - Flux 2 - CII'!$A70:$R328,7,FALSE)=0,"",VLOOKUP($A64,'B2B - Flux 2 - CII'!$A70:$R328,7,FALSE))</f>
        <v>/rsm:CrossIndustryInvoice/rsm:SupplyChainTradeTransaction/ram:IncludedSupplyChainTradeLineItem/ram:AssociatedDocumentLineDocument/ram:LineID</v>
      </c>
      <c r="H64" s="29" t="str">
        <f xml:space="preserve"> IF(VLOOKUP($A64,'B2B - Flux 2 - CII'!$A70:$R328,8,FALSE)=0,"",VLOOKUP($A64,'B2B - Flux 2 - CII'!$A70:$R328,8,FALSE))</f>
        <v>IDENTIFIANT</v>
      </c>
      <c r="I64" s="28" t="str">
        <f xml:space="preserve"> IF(VLOOKUP($A64,'B2B - Flux 2 - CII'!$A70:$R328,9,FALSE)=0,"",VLOOKUP($A64,'B2B - Flux 2 - CII'!$A70:$R328,9,FALSE))</f>
        <v/>
      </c>
      <c r="J64" s="28" t="str">
        <f xml:space="preserve"> IF(VLOOKUP($A64,'B2B - Flux 2 - CII'!$A70:$R328,10,FALSE)=0,"",VLOOKUP($A64,'B2B - Flux 2 - CII'!$A70:$R328,10,FALSE))</f>
        <v/>
      </c>
      <c r="K64" s="55" t="str">
        <f xml:space="preserve"> IF(VLOOKUP($A64,'B2B - Flux 2 - CII'!$A70:$R328,11,FALSE)=0,"",VLOOKUP($A64,'B2B - Flux 2 - CII'!$A70:$R328,11,FALSE))</f>
        <v/>
      </c>
      <c r="L64" s="27" t="str">
        <f xml:space="preserve"> IF(VLOOKUP($A64,'B2B - Flux 2 - CII'!$A70:$R328,12,FALSE)=0,"",VLOOKUP($A64,'B2B - Flux 2 - CII'!$A70:$R328,12,FALSE))</f>
        <v>Identifiant unique d'une ligne au sein de la Facture.</v>
      </c>
      <c r="M64" s="101" t="str">
        <f xml:space="preserve"> IF(VLOOKUP($A64,'B2B - Flux 2 - CII'!$A70:$R328,13,FALSE)=0,"",VLOOKUP($A64,'B2B - Flux 2 - CII'!$A70:$R328,13,FALSE))</f>
        <v/>
      </c>
      <c r="N64" s="137" t="str">
        <f>IF(ISERROR(VLOOKUP($A64,'B2B - Flux 1 - UBL'!$A$6:$O$89,15,FALSE)),"",VLOOKUP($A64,'B2B - Flux 1 - UBL'!$A$6:$O$89,15,FALSE))</f>
        <v>CIBLE</v>
      </c>
      <c r="O64" s="143" t="str">
        <f xml:space="preserve"> IF(VLOOKUP($A64,'B2B - Flux 2 - CII'!$A70:$R328,14,FALSE)=0,"",VLOOKUP($A64,'B2B - Flux 2 - CII'!$A70:$R328,14,FALSE))</f>
        <v>G1.62</v>
      </c>
      <c r="P64" s="143" t="str">
        <f xml:space="preserve"> IF(VLOOKUP($A64,'B2B - Flux 2 - CII'!$A70:$R328,15,FALSE)=0,"",VLOOKUP($A64,'B2B - Flux 2 - CII'!$A70:$R328,15,FALSE))</f>
        <v/>
      </c>
      <c r="Q64" s="22" t="str">
        <f xml:space="preserve"> IF(VLOOKUP($A64,'B2B - Flux 2 - CII'!$A70:$R328,16,FALSE)=0,"",VLOOKUP($A64,'B2B - Flux 2 - CII'!$A70:$R328,16,FALSE))</f>
        <v>BR-21</v>
      </c>
      <c r="R64" s="27" t="str">
        <f xml:space="preserve"> IF(VLOOKUP($A64,'B2B - Flux 2 - CII'!$A70:$R328,17,FALSE)=0,"",VLOOKUP($A64,'B2B - Flux 2 - CII'!$A70:$R328,17,FALSE))</f>
        <v/>
      </c>
    </row>
    <row r="65" spans="1:18" ht="42.75" x14ac:dyDescent="0.25">
      <c r="A65" s="35" t="s">
        <v>221</v>
      </c>
      <c r="B65" s="22" t="str">
        <f xml:space="preserve"> IF(VLOOKUP($A65,'B2B - Flux 2 - CII'!$A71:$R329,2,FALSE)=0,"",VLOOKUP($A65,'B2B - Flux 2 - CII'!$A71:$R329,2,FALSE))</f>
        <v>0.1</v>
      </c>
      <c r="C65" s="57"/>
      <c r="D65" s="32" t="str">
        <f xml:space="preserve"> IF(VLOOKUP($A65,'B2B - Flux 2 - CII'!$A71:$R329,4,FALSE)=0,"",VLOOKUP($A65,'B2B - Flux 2 - CII'!$A71:$R329,4,FALSE))</f>
        <v>Note de ligne de facture</v>
      </c>
      <c r="E65" s="37"/>
      <c r="F65" s="33"/>
      <c r="G65" s="101" t="str">
        <f xml:space="preserve"> IF(VLOOKUP($A65,'B2B - Flux 2 - CII'!$A71:$R329,7,FALSE)=0,"",VLOOKUP($A65,'B2B - Flux 2 - CII'!$A71:$R329,7,FALSE))</f>
        <v>/rsm:CrossIndustryInvoice/rsm:SupplyChainTradeTransaction/ram:IncludedSupplyChainTradeLineItem/ram:AssociatedDocumentLineDocument/ram:IncludedNote/ram:Content</v>
      </c>
      <c r="H65" s="29" t="str">
        <f xml:space="preserve"> IF(VLOOKUP($A65,'B2B - Flux 2 - CII'!$A71:$R329,8,FALSE)=0,"",VLOOKUP($A65,'B2B - Flux 2 - CII'!$A71:$R329,8,FALSE))</f>
        <v>TEXTE</v>
      </c>
      <c r="I65" s="28">
        <f xml:space="preserve"> IF(VLOOKUP($A65,'B2B - Flux 2 - CII'!$A71:$R329,9,FALSE)=0,"",VLOOKUP($A65,'B2B - Flux 2 - CII'!$A71:$R329,9,FALSE))</f>
        <v>1024</v>
      </c>
      <c r="J65" s="28" t="str">
        <f xml:space="preserve"> IF(VLOOKUP($A65,'B2B - Flux 2 - CII'!$A71:$R329,10,FALSE)=0,"",VLOOKUP($A65,'B2B - Flux 2 - CII'!$A71:$R329,10,FALSE))</f>
        <v/>
      </c>
      <c r="K65" s="55" t="str">
        <f xml:space="preserve"> IF(VLOOKUP($A65,'B2B - Flux 2 - CII'!$A71:$R329,11,FALSE)=0,"",VLOOKUP($A65,'B2B - Flux 2 - CII'!$A71:$R329,11,FALSE))</f>
        <v/>
      </c>
      <c r="L65" s="55" t="str">
        <f xml:space="preserve"> IF(VLOOKUP($A65,'B2B - Flux 2 - CII'!$A71:$R329,12,FALSE)=0,"",VLOOKUP($A65,'B2B - Flux 2 - CII'!$A71:$R329,12,FALSE))</f>
        <v>Commentaire fournissant des informations non structurées concernant la ligne de Facture.</v>
      </c>
      <c r="M65" s="101" t="str">
        <f xml:space="preserve"> IF(VLOOKUP($A65,'B2B - Flux 2 - CII'!$A71:$R329,13,FALSE)=0,"",VLOOKUP($A65,'B2B - Flux 2 - CII'!$A71:$R329,13,FALSE))</f>
        <v/>
      </c>
      <c r="N65" s="137" t="str">
        <f>IF(ISERROR(VLOOKUP($A65,'B2B - Flux 1 - UBL'!$A$6:$O$89,15,FALSE)),"",VLOOKUP($A65,'B2B - Flux 1 - UBL'!$A$6:$O$89,15,FALSE))</f>
        <v>CIBLE</v>
      </c>
      <c r="O65" s="143" t="str">
        <f xml:space="preserve"> IF(VLOOKUP($A65,'B2B - Flux 2 - CII'!$A71:$R329,14,FALSE)=0,"",VLOOKUP($A65,'B2B - Flux 2 - CII'!$A71:$R329,14,FALSE))</f>
        <v>G6.06
P1.08</v>
      </c>
      <c r="P65" s="143" t="str">
        <f xml:space="preserve"> IF(VLOOKUP($A65,'B2B - Flux 2 - CII'!$A71:$R329,15,FALSE)=0,"",VLOOKUP($A65,'B2B - Flux 2 - CII'!$A71:$R329,15,FALSE))</f>
        <v/>
      </c>
      <c r="Q65" s="22" t="str">
        <f xml:space="preserve"> IF(VLOOKUP($A65,'B2B - Flux 2 - CII'!$A71:$R329,16,FALSE)=0,"",VLOOKUP($A65,'B2B - Flux 2 - CII'!$A71:$R329,16,FALSE))</f>
        <v/>
      </c>
      <c r="R65" s="27" t="str">
        <f xml:space="preserve"> IF(VLOOKUP($A65,'B2B - Flux 2 - CII'!$A71:$R329,17,FALSE)=0,"",VLOOKUP($A65,'B2B - Flux 2 - CII'!$A71:$R329,17,FALSE))</f>
        <v/>
      </c>
    </row>
    <row r="66" spans="1:18" ht="28.5" x14ac:dyDescent="0.25">
      <c r="A66" s="35" t="s">
        <v>223</v>
      </c>
      <c r="B66" s="22" t="str">
        <f xml:space="preserve"> IF(VLOOKUP($A66,'B2B - Flux 2 - CII'!$A72:$R330,2,FALSE)=0,"",VLOOKUP($A66,'B2B - Flux 2 - CII'!$A72:$R330,2,FALSE))</f>
        <v>1.1</v>
      </c>
      <c r="C66" s="57"/>
      <c r="D66" s="32" t="str">
        <f xml:space="preserve"> IF(VLOOKUP($A66,'B2B - Flux 2 - CII'!$A72:$R330,4,FALSE)=0,"",VLOOKUP($A66,'B2B - Flux 2 - CII'!$A72:$R330,4,FALSE))</f>
        <v>Quantité facturée</v>
      </c>
      <c r="E66" s="37"/>
      <c r="F66" s="33"/>
      <c r="G66" s="101" t="str">
        <f xml:space="preserve"> IF(VLOOKUP($A66,'B2B - Flux 2 - CII'!$A72:$R330,7,FALSE)=0,"",VLOOKUP($A66,'B2B - Flux 2 - CII'!$A72:$R330,7,FALSE))</f>
        <v>/rsm:CrossIndustryInvoice/rsm:SupplyChainTradeTransaction/ram:IncludedSupplyChainTradeLineItem/ram:SpecifiedLineTradeDelivery/ram:BilledQuantity</v>
      </c>
      <c r="H66" s="47" t="str">
        <f xml:space="preserve"> IF(VLOOKUP($A66,'B2B - Flux 2 - CII'!$A72:$R330,8,FALSE)=0,"",VLOOKUP($A66,'B2B - Flux 2 - CII'!$A72:$R330,8,FALSE))</f>
        <v>QUANTITE</v>
      </c>
      <c r="I66" s="28">
        <f xml:space="preserve"> IF(VLOOKUP($A66,'B2B - Flux 2 - CII'!$A72:$R330,9,FALSE)=0,"",VLOOKUP($A66,'B2B - Flux 2 - CII'!$A72:$R330,9,FALSE))</f>
        <v>19.600000000000001</v>
      </c>
      <c r="J66" s="28" t="str">
        <f xml:space="preserve"> IF(VLOOKUP($A66,'B2B - Flux 2 - CII'!$A72:$R330,10,FALSE)=0,"",VLOOKUP($A66,'B2B - Flux 2 - CII'!$A72:$R330,10,FALSE))</f>
        <v/>
      </c>
      <c r="K66" s="55" t="str">
        <f xml:space="preserve"> IF(VLOOKUP($A66,'B2B - Flux 2 - CII'!$A72:$R330,11,FALSE)=0,"",VLOOKUP($A66,'B2B - Flux 2 - CII'!$A72:$R330,11,FALSE))</f>
        <v/>
      </c>
      <c r="L66" s="27" t="str">
        <f xml:space="preserve"> IF(VLOOKUP($A66,'B2B - Flux 2 - CII'!$A72:$R330,12,FALSE)=0,"",VLOOKUP($A66,'B2B - Flux 2 - CII'!$A72:$R330,12,FALSE))</f>
        <v>Quantité d'articles (biens ou services) prise en compte dans la ligne de Facture.</v>
      </c>
      <c r="M66" s="101" t="str">
        <f xml:space="preserve"> IF(VLOOKUP($A66,'B2B - Flux 2 - CII'!$A72:$R330,13,FALSE)=0,"",VLOOKUP($A66,'B2B - Flux 2 - CII'!$A72:$R330,13,FALSE))</f>
        <v/>
      </c>
      <c r="N66" s="137" t="str">
        <f>IF(ISERROR(VLOOKUP($A66,'B2B - Flux 1 - UBL'!$A$6:$O$89,15,FALSE)),"",VLOOKUP($A66,'B2B - Flux 1 - UBL'!$A$6:$O$89,15,FALSE))</f>
        <v>CIBLE</v>
      </c>
      <c r="O66" s="143" t="str">
        <f xml:space="preserve"> IF(VLOOKUP($A66,'B2B - Flux 2 - CII'!$A72:$R330,14,FALSE)=0,"",VLOOKUP($A66,'B2B - Flux 2 - CII'!$A72:$R330,14,FALSE))</f>
        <v>P1.03
G1.13</v>
      </c>
      <c r="P66" s="143" t="str">
        <f xml:space="preserve"> IF(VLOOKUP($A66,'B2B - Flux 2 - CII'!$A72:$R330,15,FALSE)=0,"",VLOOKUP($A66,'B2B - Flux 2 - CII'!$A72:$R330,15,FALSE))</f>
        <v/>
      </c>
      <c r="Q66" s="22" t="str">
        <f xml:space="preserve"> IF(VLOOKUP($A66,'B2B - Flux 2 - CII'!$A72:$R330,16,FALSE)=0,"",VLOOKUP($A66,'B2B - Flux 2 - CII'!$A72:$R330,16,FALSE))</f>
        <v>BR-22</v>
      </c>
      <c r="R66" s="27" t="str">
        <f xml:space="preserve"> IF(VLOOKUP($A66,'B2B - Flux 2 - CII'!$A72:$R330,17,FALSE)=0,"",VLOOKUP($A66,'B2B - Flux 2 - CII'!$A72:$R330,17,FALSE))</f>
        <v/>
      </c>
    </row>
    <row r="67" spans="1:18" ht="57" x14ac:dyDescent="0.25">
      <c r="A67" s="35" t="s">
        <v>430</v>
      </c>
      <c r="B67" s="22" t="str">
        <f xml:space="preserve"> IF(VLOOKUP($A67,'B2B - Flux 2 - CII'!$A73:$R331,2,FALSE)=0,"",VLOOKUP($A67,'B2B - Flux 2 - CII'!$A73:$R331,2,FALSE))</f>
        <v>1.1</v>
      </c>
      <c r="C67" s="57"/>
      <c r="D67" s="32" t="str">
        <f xml:space="preserve"> IF(VLOOKUP($A67,'B2B - Flux 2 - CII'!$A73:$R331,4,FALSE)=0,"",VLOOKUP($A67,'B2B - Flux 2 - CII'!$A73:$R331,4,FALSE))</f>
        <v>Code de l'unité de mesure de la quantité facturée</v>
      </c>
      <c r="E67" s="37"/>
      <c r="F67" s="33"/>
      <c r="G67" s="101" t="str">
        <f xml:space="preserve"> IF(VLOOKUP($A67,'B2B - Flux 2 - CII'!$A73:$R331,7,FALSE)=0,"",VLOOKUP($A67,'B2B - Flux 2 - CII'!$A73:$R331,7,FALSE))</f>
        <v>/rsm:CrossIndustryInvoice/rsm:SupplyChainTradeTransaction/ram:IncludedSupplyChainTradeLineItem/ram:SpecifiedLineTradeDelivery/ram:BilledQuantity/@unitCode</v>
      </c>
      <c r="H67" s="47" t="str">
        <f xml:space="preserve"> IF(VLOOKUP($A67,'B2B - Flux 2 - CII'!$A73:$R331,8,FALSE)=0,"",VLOOKUP($A67,'B2B - Flux 2 - CII'!$A73:$R331,8,FALSE))</f>
        <v>CODE</v>
      </c>
      <c r="I67" s="28">
        <f xml:space="preserve"> IF(VLOOKUP($A67,'B2B - Flux 2 - CII'!$A73:$R331,9,FALSE)=0,"",VLOOKUP($A67,'B2B - Flux 2 - CII'!$A73:$R331,9,FALSE))</f>
        <v>3</v>
      </c>
      <c r="J67" s="28" t="str">
        <f xml:space="preserve"> IF(VLOOKUP($A67,'B2B - Flux 2 - CII'!$A73:$R331,10,FALSE)=0,"",VLOOKUP($A67,'B2B - Flux 2 - CII'!$A73:$R331,10,FALSE))</f>
        <v>EN16931 Codelists</v>
      </c>
      <c r="K67" s="55" t="str">
        <f xml:space="preserve"> IF(VLOOKUP($A67,'B2B - Flux 2 - CII'!$A73:$R331,11,FALSE)=0,"",VLOOKUP($A67,'B2B - Flux 2 - CII'!$A73:$R331,11,FALSE))</f>
        <v/>
      </c>
      <c r="L67" s="27" t="str">
        <f xml:space="preserve"> IF(VLOOKUP($A67,'B2B - Flux 2 - CII'!$A73:$R331,12,FALSE)=0,"",VLOOKUP($A67,'B2B - Flux 2 - CII'!$A73:$R331,12,FALSE))</f>
        <v>Unité de mesure applicable à la quantité facturée.</v>
      </c>
      <c r="M67" s="101" t="str">
        <f xml:space="preserve"> IF(VLOOKUP($A67,'B2B - Flux 2 - CII'!$A73:$R331,13,FALSE)=0,"",VLOOKUP($A67,'B2B - Flux 2 - CII'!$A73:$R331,13,FALSE))</f>
        <v>Il convient que les unités de mesure soient exprimées selon les termes de la Recommandation UN/ECE N ° 20 « Codes des unités de mesure utilisées dans le commerce international » [7], par exemple « KGM » pour kilogramme.</v>
      </c>
      <c r="N67" s="137" t="str">
        <f>IF(ISERROR(VLOOKUP($A67,'B2B - Flux 1 - UBL'!$A$6:$O$89,15,FALSE)),"",VLOOKUP($A67,'B2B - Flux 1 - UBL'!$A$6:$O$89,15,FALSE))</f>
        <v>CIBLE</v>
      </c>
      <c r="O67" s="143" t="str">
        <f xml:space="preserve"> IF(VLOOKUP($A67,'B2B - Flux 2 - CII'!$A73:$R331,14,FALSE)=0,"",VLOOKUP($A67,'B2B - Flux 2 - CII'!$A73:$R331,14,FALSE))</f>
        <v/>
      </c>
      <c r="P67" s="143" t="str">
        <f xml:space="preserve"> IF(VLOOKUP($A67,'B2B - Flux 2 - CII'!$A73:$R331,15,FALSE)=0,"",VLOOKUP($A67,'B2B - Flux 2 - CII'!$A73:$R331,15,FALSE))</f>
        <v>S1.03</v>
      </c>
      <c r="Q67" s="99" t="str">
        <f xml:space="preserve"> IF(VLOOKUP($A67,'B2B - Flux 2 - CII'!$A73:$R331,16,FALSE)=0,"",VLOOKUP($A67,'B2B - Flux 2 - CII'!$A73:$R331,16,FALSE))</f>
        <v>BR-23</v>
      </c>
      <c r="R67" s="27" t="str">
        <f xml:space="preserve"> IF(VLOOKUP($A67,'B2B - Flux 2 - CII'!$A73:$R331,17,FALSE)=0,"",VLOOKUP($A67,'B2B - Flux 2 - CII'!$A73:$R331,17,FALSE))</f>
        <v/>
      </c>
    </row>
    <row r="68" spans="1:18" ht="42.75" x14ac:dyDescent="0.25">
      <c r="A68" s="35" t="s">
        <v>225</v>
      </c>
      <c r="B68" s="22" t="str">
        <f xml:space="preserve"> IF(VLOOKUP($A68,'B2B - Flux 2 - CII'!$A74:$R332,2,FALSE)=0,"",VLOOKUP($A68,'B2B - Flux 2 - CII'!$A74:$R332,2,FALSE))</f>
        <v>1.1</v>
      </c>
      <c r="C68" s="31"/>
      <c r="D68" s="32" t="str">
        <f xml:space="preserve"> IF(VLOOKUP($A68,'B2B - Flux 2 - CII'!$A74:$R332,4,FALSE)=0,"",VLOOKUP($A68,'B2B - Flux 2 - CII'!$A74:$R332,4,FALSE))</f>
        <v>Montant net de ligne de facture</v>
      </c>
      <c r="E68" s="37"/>
      <c r="F68" s="33"/>
      <c r="G68" s="101" t="str">
        <f xml:space="preserve"> IF(VLOOKUP($A68,'B2B - Flux 2 - CII'!$A74:$R332,7,FALSE)=0,"",VLOOKUP($A68,'B2B - Flux 2 - CII'!$A74:$R332,7,FALSE))</f>
        <v>/rsm:CrossIndustryInvoice/rsm:SupplyChainTradeTransaction/ram:IncludedSupplyChainTradeLineItem/ram:SpecifiedLineTradeSettlement/ram:SpecifiedTradeSettlementLineMonetarySummation/ram:LineTotalAmount</v>
      </c>
      <c r="H68" s="47" t="str">
        <f xml:space="preserve"> IF(VLOOKUP($A68,'B2B - Flux 2 - CII'!$A74:$R332,8,FALSE)=0,"",VLOOKUP($A68,'B2B - Flux 2 - CII'!$A74:$R332,8,FALSE))</f>
        <v>MONTANT</v>
      </c>
      <c r="I68" s="28">
        <f xml:space="preserve"> IF(VLOOKUP($A68,'B2B - Flux 2 - CII'!$A74:$R332,9,FALSE)=0,"",VLOOKUP($A68,'B2B - Flux 2 - CII'!$A74:$R332,9,FALSE))</f>
        <v>19.600000000000001</v>
      </c>
      <c r="J68" s="28" t="str">
        <f xml:space="preserve"> IF(VLOOKUP($A68,'B2B - Flux 2 - CII'!$A74:$R332,10,FALSE)=0,"",VLOOKUP($A68,'B2B - Flux 2 - CII'!$A74:$R332,10,FALSE))</f>
        <v/>
      </c>
      <c r="K68" s="55" t="str">
        <f xml:space="preserve"> IF(VLOOKUP($A68,'B2B - Flux 2 - CII'!$A74:$R332,11,FALSE)=0,"",VLOOKUP($A68,'B2B - Flux 2 - CII'!$A74:$R332,11,FALSE))</f>
        <v/>
      </c>
      <c r="L68" s="27" t="str">
        <f xml:space="preserve"> IF(VLOOKUP($A68,'B2B - Flux 2 - CII'!$A74:$R332,12,FALSE)=0,"",VLOOKUP($A68,'B2B - Flux 2 - CII'!$A74:$R332,12,FALSE))</f>
        <v>Montant total de la ligne de Facture.</v>
      </c>
      <c r="M68" s="101" t="str">
        <f xml:space="preserve"> IF(VLOOKUP($A68,'B2B - Flux 2 - CII'!$A74:$R332,13,FALSE)=0,"",VLOOKUP($A68,'B2B - Flux 2 - CII'!$A74:$R332,13,FALSE))</f>
        <v>Ce montant est « net » hors TVA, c'est-à-dire qu'il inclut des remises et charges ou frais au niveau de la ligne ainsi que des autres taxes afférentes.</v>
      </c>
      <c r="N68" s="137" t="str">
        <f>IF(ISERROR(VLOOKUP($A68,'B2B - Flux 1 - UBL'!$A$6:$O$89,15,FALSE)),"",VLOOKUP($A68,'B2B - Flux 1 - UBL'!$A$6:$O$89,15,FALSE))</f>
        <v>CIBLE</v>
      </c>
      <c r="O68" s="143" t="str">
        <f xml:space="preserve"> IF(VLOOKUP($A68,'B2B - Flux 2 - CII'!$A74:$R332,14,FALSE)=0,"",VLOOKUP($A68,'B2B - Flux 2 - CII'!$A74:$R332,14,FALSE))</f>
        <v>G1.13</v>
      </c>
      <c r="P68" s="143" t="str">
        <f xml:space="preserve"> IF(VLOOKUP($A68,'B2B - Flux 2 - CII'!$A74:$R332,15,FALSE)=0,"",VLOOKUP($A68,'B2B - Flux 2 - CII'!$A74:$R332,15,FALSE))</f>
        <v/>
      </c>
      <c r="Q68" s="22" t="str">
        <f xml:space="preserve"> IF(VLOOKUP($A68,'B2B - Flux 2 - CII'!$A74:$R332,16,FALSE)=0,"",VLOOKUP($A68,'B2B - Flux 2 - CII'!$A74:$R332,16,FALSE))</f>
        <v>BR-24</v>
      </c>
      <c r="R68" s="27" t="str">
        <f xml:space="preserve"> IF(VLOOKUP($A68,'B2B - Flux 2 - CII'!$A74:$R332,17,FALSE)=0,"",VLOOKUP($A68,'B2B - Flux 2 - CII'!$A74:$R332,17,FALSE))</f>
        <v/>
      </c>
    </row>
    <row r="69" spans="1:18" ht="28.5" x14ac:dyDescent="0.25">
      <c r="A69" s="35" t="s">
        <v>228</v>
      </c>
      <c r="B69" s="22" t="str">
        <f xml:space="preserve"> IF(VLOOKUP($A69,'B2B - Flux 2 - CII'!$A75:$R333,2,FALSE)=0,"",VLOOKUP($A69,'B2B - Flux 2 - CII'!$A75:$R333,2,FALSE))</f>
        <v>0.1</v>
      </c>
      <c r="C69" s="31"/>
      <c r="D69" s="48" t="str">
        <f xml:space="preserve"> IF(VLOOKUP($A69,'B2B - Flux 2 - CII'!$A75:$R333,4,FALSE)=0,"",VLOOKUP($A69,'B2B - Flux 2 - CII'!$A75:$R333,4,FALSE))</f>
        <v>PERIODE DE FACTURATION D'UNE LIGNE</v>
      </c>
      <c r="E69" s="37"/>
      <c r="F69" s="33"/>
      <c r="G69" s="101" t="str">
        <f xml:space="preserve"> IF(VLOOKUP($A69,'B2B - Flux 2 - CII'!$A75:$R333,7,FALSE)=0,"",VLOOKUP($A69,'B2B - Flux 2 - CII'!$A75:$R333,7,FALSE))</f>
        <v>/rsm:CrossIndustryInvoice/rsm:SupplyChainTradeTransaction/ram:IncludedSupplyChainTradeLineItem/ram:SpecifiedLineTradeSettlement/ram:BillingSpecifiedPeriod</v>
      </c>
      <c r="H69" s="118" t="str">
        <f xml:space="preserve"> IF(VLOOKUP($A69,'B2B - Flux 2 - CII'!$A75:$R333,8,FALSE)=0,"",VLOOKUP($A69,'B2B - Flux 2 - CII'!$A75:$R333,8,FALSE))</f>
        <v/>
      </c>
      <c r="I69" s="118" t="str">
        <f xml:space="preserve"> IF(VLOOKUP($A69,'B2B - Flux 2 - CII'!$A75:$R333,9,FALSE)=0,"",VLOOKUP($A69,'B2B - Flux 2 - CII'!$A75:$R333,9,FALSE))</f>
        <v/>
      </c>
      <c r="J69" s="173" t="str">
        <f xml:space="preserve"> IF(VLOOKUP($A69,'B2B - Flux 2 - CII'!$A75:$R333,10,FALSE)=0,"",VLOOKUP($A69,'B2B - Flux 2 - CII'!$A75:$R333,10,FALSE))</f>
        <v/>
      </c>
      <c r="K69" s="118" t="str">
        <f xml:space="preserve"> IF(VLOOKUP($A69,'B2B - Flux 2 - CII'!$A75:$R333,11,FALSE)=0,"",VLOOKUP($A69,'B2B - Flux 2 - CII'!$A75:$R333,11,FALSE))</f>
        <v/>
      </c>
      <c r="L69" s="132" t="str">
        <f xml:space="preserve"> IF(VLOOKUP($A69,'B2B - Flux 2 - CII'!$A75:$R333,12,FALSE)=0,"",VLOOKUP($A69,'B2B - Flux 2 - CII'!$A75:$R333,12,FALSE))</f>
        <v>Groupe de termes métiers fournissant des informations sur la période de facturation concernant la ligne de Facture.</v>
      </c>
      <c r="M69" s="154" t="str">
        <f xml:space="preserve"> IF(VLOOKUP($A69,'B2B - Flux 2 - CII'!$A75:$R333,13,FALSE)=0,"",VLOOKUP($A69,'B2B - Flux 2 - CII'!$A75:$R333,13,FALSE))</f>
        <v>Est également appelé période de livraison de la facture.</v>
      </c>
      <c r="N69" s="155" t="str">
        <f>IF(ISERROR(VLOOKUP($A69,'B2B - Flux 1 - UBL'!$A$6:$O$89,15,FALSE)),"",VLOOKUP($A69,'B2B - Flux 1 - UBL'!$A$6:$O$89,15,FALSE))</f>
        <v>CIBLE</v>
      </c>
      <c r="O69" s="156" t="str">
        <f xml:space="preserve"> IF(VLOOKUP($A69,'B2B - Flux 2 - CII'!$A75:$R333,14,FALSE)=0,"",VLOOKUP($A69,'B2B - Flux 2 - CII'!$A75:$R333,14,FALSE))</f>
        <v>G6.09</v>
      </c>
      <c r="P69" s="156" t="str">
        <f xml:space="preserve"> IF(VLOOKUP($A69,'B2B - Flux 2 - CII'!$A75:$R333,15,FALSE)=0,"",VLOOKUP($A69,'B2B - Flux 2 - CII'!$A75:$R333,15,FALSE))</f>
        <v/>
      </c>
      <c r="Q69" s="156" t="str">
        <f xml:space="preserve"> IF(VLOOKUP($A69,'B2B - Flux 2 - CII'!$A75:$R333,16,FALSE)=0,"",VLOOKUP($A69,'B2B - Flux 2 - CII'!$A75:$R333,16,FALSE))</f>
        <v/>
      </c>
      <c r="R69" s="118" t="str">
        <f xml:space="preserve"> IF(VLOOKUP($A69,'B2B - Flux 2 - CII'!$A75:$R333,17,FALSE)=0,"",VLOOKUP($A69,'B2B - Flux 2 - CII'!$A75:$R333,17,FALSE))</f>
        <v/>
      </c>
    </row>
    <row r="70" spans="1:18" ht="42.75" x14ac:dyDescent="0.25">
      <c r="A70" s="43" t="s">
        <v>229</v>
      </c>
      <c r="B70" s="22" t="str">
        <f xml:space="preserve"> IF(VLOOKUP($A70,'B2B - Flux 2 - CII'!$A76:$R334,2,FALSE)=0,"",VLOOKUP($A70,'B2B - Flux 2 - CII'!$A76:$R334,2,FALSE))</f>
        <v>0.1</v>
      </c>
      <c r="C70" s="31"/>
      <c r="D70" s="49"/>
      <c r="E70" s="50" t="str">
        <f xml:space="preserve"> IF(VLOOKUP($A70,'B2B - Flux 2 - CII'!$A76:$R334,5,FALSE)=0,"",VLOOKUP($A70,'B2B - Flux 2 - CII'!$A76:$R334,5,FALSE))</f>
        <v>Date de début de période de facturation d'une ligne</v>
      </c>
      <c r="F70" s="50"/>
      <c r="G70" s="101" t="str">
        <f xml:space="preserve"> IF(VLOOKUP($A70,'B2B - Flux 2 - CII'!$A76:$R334,7,FALSE)=0,"",VLOOKUP($A70,'B2B - Flux 2 - CII'!$A76:$R334,7,FALSE))</f>
        <v>/rsm:CrossIndustryInvoice/rsm:SupplyChainTradeTransaction/ram:IncludedSupplyChainTradeLineItem/ram:SpecifiedLineTradeSettlement/ram:BillingSpecifiedPeriod/ram:StartDateTime/udt:DateTimeString</v>
      </c>
      <c r="H70" s="47" t="str">
        <f xml:space="preserve"> IF(VLOOKUP($A70,'B2B - Flux 2 - CII'!$A76:$R334,8,FALSE)=0,"",VLOOKUP($A70,'B2B - Flux 2 - CII'!$A76:$R334,8,FALSE))</f>
        <v>DATE</v>
      </c>
      <c r="I70" s="47" t="str">
        <f xml:space="preserve"> IF(VLOOKUP($A70,'B2B - Flux 2 - CII'!$A76:$R334,9,FALSE)=0,"",VLOOKUP($A70,'B2B - Flux 2 - CII'!$A76:$R334,9,FALSE))</f>
        <v>ISO</v>
      </c>
      <c r="J70" s="28" t="str">
        <f ca="1" xml:space="preserve"> IF(VLOOKUP($A70,'B2B - Flux 2 - CII'!$A76:$R334,10,FALSE)=0,"",VLOOKUP($A70,'B2B - Flux 2 - CII'!$A76:$R334,10,FALSE))</f>
        <v>AAAAMMJJ</v>
      </c>
      <c r="K70" s="55" t="str">
        <f xml:space="preserve"> IF(VLOOKUP($A70,'B2B - Flux 2 - CII'!$A76:$R334,11,FALSE)=0,"",VLOOKUP($A70,'B2B - Flux 2 - CII'!$A76:$R334,11,FALSE))</f>
        <v/>
      </c>
      <c r="L70" s="27" t="str">
        <f xml:space="preserve"> IF(VLOOKUP($A70,'B2B - Flux 2 - CII'!$A76:$R334,12,FALSE)=0,"",VLOOKUP($A70,'B2B - Flux 2 - CII'!$A76:$R334,12,FALSE))</f>
        <v>Date à laquelle la période de facturation commence pour cette ligne de Facture.</v>
      </c>
      <c r="M70" s="101" t="str">
        <f xml:space="preserve"> IF(VLOOKUP($A70,'B2B - Flux 2 - CII'!$A76:$R334,13,FALSE)=0,"",VLOOKUP($A70,'B2B - Flux 2 - CII'!$A76:$R334,13,FALSE))</f>
        <v>Cette date correspond au premier jour de la période.</v>
      </c>
      <c r="N70" s="137" t="str">
        <f>IF(ISERROR(VLOOKUP($A70,'B2B - Flux 1 - UBL'!$A$6:$O$89,15,FALSE)),"",VLOOKUP($A70,'B2B - Flux 1 - UBL'!$A$6:$O$89,15,FALSE))</f>
        <v>CIBLE</v>
      </c>
      <c r="O70" s="143" t="str">
        <f xml:space="preserve"> IF(VLOOKUP($A70,'B2B - Flux 2 - CII'!$A76:$R334,14,FALSE)=0,"",VLOOKUP($A70,'B2B - Flux 2 - CII'!$A76:$R334,14,FALSE))</f>
        <v>G1.09
G1.36
G6.09</v>
      </c>
      <c r="P70" s="143" t="str">
        <f xml:space="preserve"> IF(VLOOKUP($A70,'B2B - Flux 2 - CII'!$A76:$R334,15,FALSE)=0,"",VLOOKUP($A70,'B2B - Flux 2 - CII'!$A76:$R334,15,FALSE))</f>
        <v/>
      </c>
      <c r="Q70" s="22" t="str">
        <f xml:space="preserve"> IF(VLOOKUP($A70,'B2B - Flux 2 - CII'!$A76:$R334,16,FALSE)=0,"",VLOOKUP($A70,'B2B - Flux 2 - CII'!$A76:$R334,16,FALSE))</f>
        <v>BR-CO-20</v>
      </c>
      <c r="R70" s="27" t="str">
        <f xml:space="preserve"> IF(VLOOKUP($A70,'B2B - Flux 2 - CII'!$A76:$R334,17,FALSE)=0,"",VLOOKUP($A70,'B2B - Flux 2 - CII'!$A76:$R334,17,FALSE))</f>
        <v/>
      </c>
    </row>
    <row r="71" spans="1:18" ht="42.75" x14ac:dyDescent="0.25">
      <c r="A71" s="43" t="s">
        <v>231</v>
      </c>
      <c r="B71" s="22" t="str">
        <f xml:space="preserve"> IF(VLOOKUP($A71,'B2B - Flux 2 - CII'!$A77:$R335,2,FALSE)=0,"",VLOOKUP($A71,'B2B - Flux 2 - CII'!$A77:$R335,2,FALSE))</f>
        <v>0.1</v>
      </c>
      <c r="C71" s="31"/>
      <c r="D71" s="49"/>
      <c r="E71" s="50" t="str">
        <f xml:space="preserve"> IF(VLOOKUP($A71,'B2B - Flux 2 - CII'!$A77:$R335,5,FALSE)=0,"",VLOOKUP($A71,'B2B - Flux 2 - CII'!$A77:$R335,5,FALSE))</f>
        <v>Date de fin de période de facturation d'une ligne</v>
      </c>
      <c r="F71" s="50"/>
      <c r="G71" s="101" t="str">
        <f xml:space="preserve"> IF(VLOOKUP($A71,'B2B - Flux 2 - CII'!$A77:$R335,7,FALSE)=0,"",VLOOKUP($A71,'B2B - Flux 2 - CII'!$A77:$R335,7,FALSE))</f>
        <v>/rsm:CrossIndustryInvoice/rsm:SupplyChainTradeTransaction/ram:IncludedSupplyChainTradeLineItem/ram:SpecifiedLineTradeSettlement/ram:BillingSpecifiedPeriod/ram:EndDateTime/udt:DateTimeString</v>
      </c>
      <c r="H71" s="47" t="str">
        <f xml:space="preserve"> IF(VLOOKUP($A71,'B2B - Flux 2 - CII'!$A77:$R335,8,FALSE)=0,"",VLOOKUP($A71,'B2B - Flux 2 - CII'!$A77:$R335,8,FALSE))</f>
        <v>DATE</v>
      </c>
      <c r="I71" s="47" t="str">
        <f xml:space="preserve"> IF(VLOOKUP($A71,'B2B - Flux 2 - CII'!$A77:$R335,9,FALSE)=0,"",VLOOKUP($A71,'B2B - Flux 2 - CII'!$A77:$R335,9,FALSE))</f>
        <v>ISO</v>
      </c>
      <c r="J71" s="28" t="str">
        <f ca="1" xml:space="preserve"> IF(VLOOKUP($A71,'B2B - Flux 2 - CII'!$A77:$R335,10,FALSE)=0,"",VLOOKUP($A71,'B2B - Flux 2 - CII'!$A77:$R335,10,FALSE))</f>
        <v>AAAAMMJJ</v>
      </c>
      <c r="K71" s="55" t="str">
        <f xml:space="preserve"> IF(VLOOKUP($A71,'B2B - Flux 2 - CII'!$A77:$R335,11,FALSE)=0,"",VLOOKUP($A71,'B2B - Flux 2 - CII'!$A77:$R335,11,FALSE))</f>
        <v/>
      </c>
      <c r="L71" s="27" t="str">
        <f xml:space="preserve"> IF(VLOOKUP($A71,'B2B - Flux 2 - CII'!$A77:$R335,12,FALSE)=0,"",VLOOKUP($A71,'B2B - Flux 2 - CII'!$A77:$R335,12,FALSE))</f>
        <v>Date à laquelle la période de facturation se termine pour cette ligne de Facture.</v>
      </c>
      <c r="M71" s="101" t="str">
        <f xml:space="preserve"> IF(VLOOKUP($A71,'B2B - Flux 2 - CII'!$A77:$R335,13,FALSE)=0,"",VLOOKUP($A71,'B2B - Flux 2 - CII'!$A77:$R335,13,FALSE))</f>
        <v>Cette date correspond au dernier jour de la période.</v>
      </c>
      <c r="N71" s="137" t="str">
        <f>IF(ISERROR(VLOOKUP($A71,'B2B - Flux 1 - UBL'!$A$6:$O$89,15,FALSE)),"",VLOOKUP($A71,'B2B - Flux 1 - UBL'!$A$6:$O$89,15,FALSE))</f>
        <v>CIBLE</v>
      </c>
      <c r="O71" s="143" t="str">
        <f xml:space="preserve"> IF(VLOOKUP($A71,'B2B - Flux 2 - CII'!$A77:$R335,14,FALSE)=0,"",VLOOKUP($A71,'B2B - Flux 2 - CII'!$A77:$R335,14,FALSE))</f>
        <v>G1.09
G1.36
G6.09</v>
      </c>
      <c r="P71" s="143" t="str">
        <f xml:space="preserve"> IF(VLOOKUP($A71,'B2B - Flux 2 - CII'!$A77:$R335,15,FALSE)=0,"",VLOOKUP($A71,'B2B - Flux 2 - CII'!$A77:$R335,15,FALSE))</f>
        <v/>
      </c>
      <c r="Q71" s="22" t="str">
        <f xml:space="preserve"> IF(VLOOKUP($A71,'B2B - Flux 2 - CII'!$A77:$R335,16,FALSE)=0,"",VLOOKUP($A71,'B2B - Flux 2 - CII'!$A77:$R335,16,FALSE))</f>
        <v>BR-30
BR-CO-20</v>
      </c>
      <c r="R71" s="27" t="str">
        <f xml:space="preserve"> IF(VLOOKUP($A71,'B2B - Flux 2 - CII'!$A77:$R335,17,FALSE)=0,"",VLOOKUP($A71,'B2B - Flux 2 - CII'!$A77:$R335,17,FALSE))</f>
        <v/>
      </c>
    </row>
    <row r="72" spans="1:18" ht="42.75" x14ac:dyDescent="0.25">
      <c r="A72" s="35" t="s">
        <v>234</v>
      </c>
      <c r="B72" s="22" t="str">
        <f xml:space="preserve"> IF(VLOOKUP($A72,'B2B - Flux 2 - CII'!$A78:$R336,2,FALSE)=0,"",VLOOKUP($A72,'B2B - Flux 2 - CII'!$A78:$R336,2,FALSE))</f>
        <v>0.n</v>
      </c>
      <c r="C72" s="31"/>
      <c r="D72" s="48" t="str">
        <f xml:space="preserve"> IF(VLOOKUP($A72,'B2B - Flux 2 - CII'!$A78:$R336,4,FALSE)=0,"",VLOOKUP($A72,'B2B - Flux 2 - CII'!$A78:$R336,4,FALSE))</f>
        <v>REMISE DE LIGNE DE FACTURE</v>
      </c>
      <c r="E72" s="37"/>
      <c r="F72" s="33"/>
      <c r="G72" s="101" t="str">
        <f xml:space="preserve"> IF(VLOOKUP($A72,'B2B - Flux 2 - CII'!$A78:$R336,7,FALSE)=0,"",VLOOKUP($A72,'B2B - Flux 2 - CII'!$A78:$R336,7,FALSE))</f>
        <v>/rsm:CrossIndustryInvoice/rsm:SupplyChainTradeTransaction/ram:IncludedSupplyChainTradeLineItem/ram:SpecifiedLineTradeSettlement/ram:SpecifiedTradeAllowanceCharge</v>
      </c>
      <c r="H72" s="118" t="str">
        <f xml:space="preserve"> IF(VLOOKUP($A72,'B2B - Flux 2 - CII'!$A78:$R336,8,FALSE)=0,"",VLOOKUP($A72,'B2B - Flux 2 - CII'!$A78:$R336,8,FALSE))</f>
        <v/>
      </c>
      <c r="I72" s="118" t="str">
        <f xml:space="preserve"> IF(VLOOKUP($A72,'B2B - Flux 2 - CII'!$A78:$R336,9,FALSE)=0,"",VLOOKUP($A72,'B2B - Flux 2 - CII'!$A78:$R336,9,FALSE))</f>
        <v/>
      </c>
      <c r="J72" s="173" t="str">
        <f xml:space="preserve"> IF(VLOOKUP($A72,'B2B - Flux 2 - CII'!$A78:$R336,10,FALSE)=0,"",VLOOKUP($A72,'B2B - Flux 2 - CII'!$A78:$R336,10,FALSE))</f>
        <v/>
      </c>
      <c r="K72" s="118" t="str">
        <f xml:space="preserve"> IF(VLOOKUP($A72,'B2B - Flux 2 - CII'!$A78:$R336,11,FALSE)=0,"",VLOOKUP($A72,'B2B - Flux 2 - CII'!$A78:$R336,11,FALSE))</f>
        <v/>
      </c>
      <c r="L72" s="132" t="str">
        <f xml:space="preserve"> IF(VLOOKUP($A72,'B2B - Flux 2 - CII'!$A78:$R336,12,FALSE)=0,"",VLOOKUP($A72,'B2B - Flux 2 - CII'!$A78:$R336,12,FALSE))</f>
        <v>Groupe de termes métiers fournissant des informations sur les remises applicables à une ligne de Facture.</v>
      </c>
      <c r="M72" s="154" t="str">
        <f xml:space="preserve"> IF(VLOOKUP($A72,'B2B - Flux 2 - CII'!$A78:$R336,13,FALSE)=0,"",VLOOKUP($A72,'B2B - Flux 2 - CII'!$A78:$R336,13,FALSE))</f>
        <v/>
      </c>
      <c r="N72" s="155" t="str">
        <f>IF(ISERROR(VLOOKUP($A72,'B2B - Flux 1 - UBL'!$A$6:$O$89,15,FALSE)),"",VLOOKUP($A72,'B2B - Flux 1 - UBL'!$A$6:$O$89,15,FALSE))</f>
        <v>CIBLE</v>
      </c>
      <c r="O72" s="156" t="str">
        <f xml:space="preserve"> IF(VLOOKUP($A72,'B2B - Flux 2 - CII'!$A78:$R336,14,FALSE)=0,"",VLOOKUP($A72,'B2B - Flux 2 - CII'!$A78:$R336,14,FALSE))</f>
        <v/>
      </c>
      <c r="P72" s="156" t="str">
        <f xml:space="preserve"> IF(VLOOKUP($A72,'B2B - Flux 2 - CII'!$A78:$R336,15,FALSE)=0,"",VLOOKUP($A72,'B2B - Flux 2 - CII'!$A78:$R336,15,FALSE))</f>
        <v/>
      </c>
      <c r="Q72" s="156" t="str">
        <f xml:space="preserve"> IF(VLOOKUP($A72,'B2B - Flux 2 - CII'!$A78:$R336,16,FALSE)=0,"",VLOOKUP($A72,'B2B - Flux 2 - CII'!$A78:$R336,16,FALSE))</f>
        <v/>
      </c>
      <c r="R72" s="118" t="str">
        <f xml:space="preserve"> IF(VLOOKUP($A72,'B2B - Flux 2 - CII'!$A78:$R336,17,FALSE)=0,"",VLOOKUP($A72,'B2B - Flux 2 - CII'!$A78:$R336,17,FALSE))</f>
        <v/>
      </c>
    </row>
    <row r="73" spans="1:18" ht="42.75" x14ac:dyDescent="0.25">
      <c r="A73" s="43" t="s">
        <v>235</v>
      </c>
      <c r="B73" s="22" t="str">
        <f xml:space="preserve"> IF(VLOOKUP($A73,'B2B - Flux 2 - CII'!$A79:$R337,2,FALSE)=0,"",VLOOKUP($A73,'B2B - Flux 2 - CII'!$A79:$R337,2,FALSE))</f>
        <v>1.1</v>
      </c>
      <c r="C73" s="31"/>
      <c r="D73" s="49"/>
      <c r="E73" s="50" t="str">
        <f xml:space="preserve"> IF(VLOOKUP($A73,'B2B - Flux 2 - CII'!$A79:$R337,5,FALSE)=0,"",VLOOKUP($A73,'B2B - Flux 2 - CII'!$A79:$R337,5,FALSE))</f>
        <v>Montant d'une remise, hors TVA</v>
      </c>
      <c r="F73" s="50"/>
      <c r="G73" s="101" t="str">
        <f xml:space="preserve"> IF(VLOOKUP($A73,'B2B - Flux 2 - CII'!$A79:$R337,7,FALSE)=0,"",VLOOKUP($A73,'B2B - Flux 2 - CII'!$A79:$R337,7,FALSE))</f>
        <v>/rsm:CrossIndustryInvoice/rsm:SupplyChainTradeTransaction/ram:IncludedSupplyChainTradeLineItem/ram:SpecifiedLineTradeSettlement/ram:SpecifiedTradeAllowanceCharge/ram:ActualAmount</v>
      </c>
      <c r="H73" s="29" t="str">
        <f xml:space="preserve"> IF(VLOOKUP($A73,'B2B - Flux 2 - CII'!$A79:$R337,8,FALSE)=0,"",VLOOKUP($A73,'B2B - Flux 2 - CII'!$A79:$R337,8,FALSE))</f>
        <v>MONTANT</v>
      </c>
      <c r="I73" s="28">
        <f xml:space="preserve"> IF(VLOOKUP($A73,'B2B - Flux 2 - CII'!$A79:$R337,9,FALSE)=0,"",VLOOKUP($A73,'B2B - Flux 2 - CII'!$A79:$R337,9,FALSE))</f>
        <v>19.600000000000001</v>
      </c>
      <c r="J73" s="28" t="str">
        <f xml:space="preserve"> IF(VLOOKUP($A73,'B2B - Flux 2 - CII'!$A79:$R337,10,FALSE)=0,"",VLOOKUP($A73,'B2B - Flux 2 - CII'!$A79:$R337,10,FALSE))</f>
        <v/>
      </c>
      <c r="K73" s="55" t="str">
        <f xml:space="preserve"> IF(VLOOKUP($A73,'B2B - Flux 2 - CII'!$A79:$R337,11,FALSE)=0,"",VLOOKUP($A73,'B2B - Flux 2 - CII'!$A79:$R337,11,FALSE))</f>
        <v/>
      </c>
      <c r="L73" s="27" t="str">
        <f xml:space="preserve"> IF(VLOOKUP($A73,'B2B - Flux 2 - CII'!$A79:$R337,12,FALSE)=0,"",VLOOKUP($A73,'B2B - Flux 2 - CII'!$A79:$R337,12,FALSE))</f>
        <v>Montant d'une remise, hors TVA.</v>
      </c>
      <c r="M73" s="101" t="str">
        <f xml:space="preserve"> IF(VLOOKUP($A73,'B2B - Flux 2 - CII'!$A79:$R337,13,FALSE)=0,"",VLOOKUP($A73,'B2B - Flux 2 - CII'!$A79:$R337,13,FALSE))</f>
        <v/>
      </c>
      <c r="N73" s="137" t="str">
        <f>IF(ISERROR(VLOOKUP($A73,'B2B - Flux 1 - UBL'!$A$6:$O$89,15,FALSE)),"",VLOOKUP($A73,'B2B - Flux 1 - UBL'!$A$6:$O$89,15,FALSE))</f>
        <v>CIBLE</v>
      </c>
      <c r="O73" s="143" t="str">
        <f xml:space="preserve"> IF(VLOOKUP($A73,'B2B - Flux 2 - CII'!$A79:$R337,14,FALSE)=0,"",VLOOKUP($A73,'B2B - Flux 2 - CII'!$A79:$R337,14,FALSE))</f>
        <v>G1.13</v>
      </c>
      <c r="P73" s="143" t="str">
        <f xml:space="preserve"> IF(VLOOKUP($A73,'B2B - Flux 2 - CII'!$A79:$R337,15,FALSE)=0,"",VLOOKUP($A73,'B2B - Flux 2 - CII'!$A79:$R337,15,FALSE))</f>
        <v/>
      </c>
      <c r="Q73" s="22" t="str">
        <f xml:space="preserve"> IF(VLOOKUP($A73,'B2B - Flux 2 - CII'!$A79:$R337,16,FALSE)=0,"",VLOOKUP($A73,'B2B - Flux 2 - CII'!$A79:$R337,16,FALSE))</f>
        <v>BR-41</v>
      </c>
      <c r="R73" s="27" t="str">
        <f xml:space="preserve"> IF(VLOOKUP($A73,'B2B - Flux 2 - CII'!$A79:$R337,17,FALSE)=0,"",VLOOKUP($A73,'B2B - Flux 2 - CII'!$A79:$R337,17,FALSE))</f>
        <v/>
      </c>
    </row>
    <row r="74" spans="1:18" ht="42.75" x14ac:dyDescent="0.25">
      <c r="A74" s="23" t="s">
        <v>237</v>
      </c>
      <c r="B74" s="22" t="str">
        <f xml:space="preserve"> IF(VLOOKUP($A74,'B2B - Flux 2 - CII'!$A80:$R338,2,FALSE)=0,"",VLOOKUP($A74,'B2B - Flux 2 - CII'!$A80:$R338,2,FALSE))</f>
        <v>0.n</v>
      </c>
      <c r="C74" s="31"/>
      <c r="D74" s="48" t="str">
        <f xml:space="preserve"> IF(VLOOKUP($A74,'B2B - Flux 2 - CII'!$A80:$R338,4,FALSE)=0,"",VLOOKUP($A74,'B2B - Flux 2 - CII'!$A80:$R338,4,FALSE))</f>
        <v>CHARGE OU FRAIS D'UNE LIGNE DE FACTURE</v>
      </c>
      <c r="E74" s="37"/>
      <c r="F74" s="33"/>
      <c r="G74" s="101" t="str">
        <f xml:space="preserve"> IF(VLOOKUP($A74,'B2B - Flux 2 - CII'!$A80:$R338,7,FALSE)=0,"",VLOOKUP($A74,'B2B - Flux 2 - CII'!$A80:$R338,7,FALSE))</f>
        <v>/rsm:CrossIndustryInvoice/rsm:SupplyChainTradeTransaction/ram:IncludedSupplyChainTradeLineItem/ram:SpecifiedLineTradeSettlement/ram:SpecifiedTradeAllowanceCharge</v>
      </c>
      <c r="H74" s="118" t="str">
        <f xml:space="preserve"> IF(VLOOKUP($A74,'B2B - Flux 2 - CII'!$A80:$R338,8,FALSE)=0,"",VLOOKUP($A74,'B2B - Flux 2 - CII'!$A80:$R338,8,FALSE))</f>
        <v/>
      </c>
      <c r="I74" s="118" t="str">
        <f xml:space="preserve"> IF(VLOOKUP($A74,'B2B - Flux 2 - CII'!$A80:$R338,9,FALSE)=0,"",VLOOKUP($A74,'B2B - Flux 2 - CII'!$A80:$R338,9,FALSE))</f>
        <v/>
      </c>
      <c r="J74" s="173" t="str">
        <f xml:space="preserve"> IF(VLOOKUP($A74,'B2B - Flux 2 - CII'!$A80:$R338,10,FALSE)=0,"",VLOOKUP($A74,'B2B - Flux 2 - CII'!$A80:$R338,10,FALSE))</f>
        <v/>
      </c>
      <c r="K74" s="118" t="str">
        <f xml:space="preserve"> IF(VLOOKUP($A74,'B2B - Flux 2 - CII'!$A80:$R338,11,FALSE)=0,"",VLOOKUP($A74,'B2B - Flux 2 - CII'!$A80:$R338,11,FALSE))</f>
        <v/>
      </c>
      <c r="L74" s="132" t="str">
        <f xml:space="preserve"> IF(VLOOKUP($A74,'B2B - Flux 2 - CII'!$A80:$R338,12,FALSE)=0,"",VLOOKUP($A74,'B2B - Flux 2 - CII'!$A80:$R338,12,FALSE))</f>
        <v>Groupe de termes métiers fournissant des informations sur les charges et frais et les taxes autres que la TVA applicables à une ligne de Facture individuelle.</v>
      </c>
      <c r="M74" s="154" t="str">
        <f xml:space="preserve"> IF(VLOOKUP($A74,'B2B - Flux 2 - CII'!$A80:$R338,13,FALSE)=0,"",VLOOKUP($A74,'B2B - Flux 2 - CII'!$A80:$R338,13,FALSE))</f>
        <v>Toutes les charges et  frais et taxes sont supposés être assujettis au même taux de TVA que la ligne de Facture.</v>
      </c>
      <c r="N74" s="155" t="str">
        <f>IF(ISERROR(VLOOKUP($A74,'B2B - Flux 1 - UBL'!$A$6:$O$89,15,FALSE)),"",VLOOKUP($A74,'B2B - Flux 1 - UBL'!$A$6:$O$89,15,FALSE))</f>
        <v>CIBLE</v>
      </c>
      <c r="O74" s="156" t="str">
        <f xml:space="preserve"> IF(VLOOKUP($A74,'B2B - Flux 2 - CII'!$A80:$R338,14,FALSE)=0,"",VLOOKUP($A74,'B2B - Flux 2 - CII'!$A80:$R338,14,FALSE))</f>
        <v/>
      </c>
      <c r="P74" s="156" t="str">
        <f xml:space="preserve"> IF(VLOOKUP($A74,'B2B - Flux 2 - CII'!$A80:$R338,15,FALSE)=0,"",VLOOKUP($A74,'B2B - Flux 2 - CII'!$A80:$R338,15,FALSE))</f>
        <v/>
      </c>
      <c r="Q74" s="156" t="str">
        <f xml:space="preserve"> IF(VLOOKUP($A74,'B2B - Flux 2 - CII'!$A80:$R338,16,FALSE)=0,"",VLOOKUP($A74,'B2B - Flux 2 - CII'!$A80:$R338,16,FALSE))</f>
        <v/>
      </c>
      <c r="R74" s="118" t="str">
        <f xml:space="preserve"> IF(VLOOKUP($A74,'B2B - Flux 2 - CII'!$A80:$R338,17,FALSE)=0,"",VLOOKUP($A74,'B2B - Flux 2 - CII'!$A80:$R338,17,FALSE))</f>
        <v/>
      </c>
    </row>
    <row r="75" spans="1:18" ht="42.75" x14ac:dyDescent="0.25">
      <c r="A75" s="43" t="s">
        <v>238</v>
      </c>
      <c r="B75" s="22" t="str">
        <f xml:space="preserve"> IF(VLOOKUP($A75,'B2B - Flux 2 - CII'!$A81:$R339,2,FALSE)=0,"",VLOOKUP($A75,'B2B - Flux 2 - CII'!$A81:$R339,2,FALSE))</f>
        <v>1.1</v>
      </c>
      <c r="C75" s="31"/>
      <c r="D75" s="49"/>
      <c r="E75" s="50" t="str">
        <f xml:space="preserve"> IF(VLOOKUP($A75,'B2B - Flux 2 - CII'!$A81:$R339,5,FALSE)=0,"",VLOOKUP($A75,'B2B - Flux 2 - CII'!$A81:$R339,5,FALSE))</f>
        <v>Montant des charges ou frais</v>
      </c>
      <c r="F75" s="50"/>
      <c r="G75" s="101" t="str">
        <f xml:space="preserve"> IF(VLOOKUP($A75,'B2B - Flux 2 - CII'!$A81:$R339,7,FALSE)=0,"",VLOOKUP($A75,'B2B - Flux 2 - CII'!$A81:$R339,7,FALSE))</f>
        <v>/rsm:CrossIndustryInvoice/rsm:SupplyChainTradeTransaction/ram:IncludedSupplyChainTradeLineItem/ram:SpecifiedLineTradeSettlement/ram:SpecifiedTradeAllowanceCharge/ram:ActualAmount</v>
      </c>
      <c r="H75" s="29" t="str">
        <f xml:space="preserve"> IF(VLOOKUP($A75,'B2B - Flux 2 - CII'!$A81:$R339,8,FALSE)=0,"",VLOOKUP($A75,'B2B - Flux 2 - CII'!$A81:$R339,8,FALSE))</f>
        <v>MONTANT</v>
      </c>
      <c r="I75" s="28">
        <f xml:space="preserve"> IF(VLOOKUP($A75,'B2B - Flux 2 - CII'!$A81:$R339,9,FALSE)=0,"",VLOOKUP($A75,'B2B - Flux 2 - CII'!$A81:$R339,9,FALSE))</f>
        <v>19.600000000000001</v>
      </c>
      <c r="J75" s="28" t="str">
        <f xml:space="preserve"> IF(VLOOKUP($A75,'B2B - Flux 2 - CII'!$A81:$R339,10,FALSE)=0,"",VLOOKUP($A75,'B2B - Flux 2 - CII'!$A81:$R339,10,FALSE))</f>
        <v/>
      </c>
      <c r="K75" s="55" t="str">
        <f xml:space="preserve"> IF(VLOOKUP($A75,'B2B - Flux 2 - CII'!$A81:$R339,11,FALSE)=0,"",VLOOKUP($A75,'B2B - Flux 2 - CII'!$A81:$R339,11,FALSE))</f>
        <v/>
      </c>
      <c r="L75" s="27" t="str">
        <f xml:space="preserve"> IF(VLOOKUP($A75,'B2B - Flux 2 - CII'!$A81:$R339,12,FALSE)=0,"",VLOOKUP($A75,'B2B - Flux 2 - CII'!$A81:$R339,12,FALSE))</f>
        <v>Montant de frais, hors TVA.</v>
      </c>
      <c r="M75" s="101" t="str">
        <f xml:space="preserve"> IF(VLOOKUP($A75,'B2B - Flux 2 - CII'!$A81:$R339,13,FALSE)=0,"",VLOOKUP($A75,'B2B - Flux 2 - CII'!$A81:$R339,13,FALSE))</f>
        <v/>
      </c>
      <c r="N75" s="137" t="str">
        <f>IF(ISERROR(VLOOKUP($A75,'B2B - Flux 1 - UBL'!$A$6:$O$89,15,FALSE)),"",VLOOKUP($A75,'B2B - Flux 1 - UBL'!$A$6:$O$89,15,FALSE))</f>
        <v>CIBLE</v>
      </c>
      <c r="O75" s="143" t="str">
        <f xml:space="preserve"> IF(VLOOKUP($A75,'B2B - Flux 2 - CII'!$A81:$R339,14,FALSE)=0,"",VLOOKUP($A75,'B2B - Flux 2 - CII'!$A81:$R339,14,FALSE))</f>
        <v>G1.13</v>
      </c>
      <c r="P75" s="143" t="str">
        <f xml:space="preserve"> IF(VLOOKUP($A75,'B2B - Flux 2 - CII'!$A81:$R339,15,FALSE)=0,"",VLOOKUP($A75,'B2B - Flux 2 - CII'!$A81:$R339,15,FALSE))</f>
        <v/>
      </c>
      <c r="Q75" s="22" t="str">
        <f xml:space="preserve"> IF(VLOOKUP($A75,'B2B - Flux 2 - CII'!$A81:$R339,16,FALSE)=0,"",VLOOKUP($A75,'B2B - Flux 2 - CII'!$A81:$R339,16,FALSE))</f>
        <v>BR-43</v>
      </c>
      <c r="R75" s="27" t="str">
        <f xml:space="preserve"> IF(VLOOKUP($A75,'B2B - Flux 2 - CII'!$A81:$R339,17,FALSE)=0,"",VLOOKUP($A75,'B2B - Flux 2 - CII'!$A81:$R339,17,FALSE))</f>
        <v/>
      </c>
    </row>
    <row r="76" spans="1:18" ht="42.75" x14ac:dyDescent="0.25">
      <c r="A76" s="35" t="s">
        <v>240</v>
      </c>
      <c r="B76" s="22" t="str">
        <f xml:space="preserve"> IF(VLOOKUP($A76,'B2B - Flux 2 - CII'!$A82:$R340,2,FALSE)=0,"",VLOOKUP($A76,'B2B - Flux 2 - CII'!$A82:$R340,2,FALSE))</f>
        <v>1.1</v>
      </c>
      <c r="C76" s="31"/>
      <c r="D76" s="48" t="str">
        <f xml:space="preserve"> IF(VLOOKUP($A76,'B2B - Flux 2 - CII'!$A82:$R340,4,FALSE)=0,"",VLOOKUP($A76,'B2B - Flux 2 - CII'!$A82:$R340,4,FALSE))</f>
        <v>DÉTAIL DU PRIX</v>
      </c>
      <c r="E76" s="37"/>
      <c r="F76" s="33"/>
      <c r="G76" s="101" t="str">
        <f xml:space="preserve"> IF(VLOOKUP($A76,'B2B - Flux 2 - CII'!$A82:$R340,7,FALSE)=0,"",VLOOKUP($A76,'B2B - Flux 2 - CII'!$A82:$R340,7,FALSE))</f>
        <v>/rsm:CrossIndustryInvoice/rsm:SupplyChainTradeTransaction/ram:IncludedSupplyChainTradeLineItem/ram:SpecifiedLineTradeAgreement</v>
      </c>
      <c r="H76" s="118" t="str">
        <f xml:space="preserve"> IF(VLOOKUP($A76,'B2B - Flux 2 - CII'!$A82:$R340,8,FALSE)=0,"",VLOOKUP($A76,'B2B - Flux 2 - CII'!$A82:$R340,8,FALSE))</f>
        <v/>
      </c>
      <c r="I76" s="118" t="str">
        <f xml:space="preserve"> IF(VLOOKUP($A76,'B2B - Flux 2 - CII'!$A82:$R340,9,FALSE)=0,"",VLOOKUP($A76,'B2B - Flux 2 - CII'!$A82:$R340,9,FALSE))</f>
        <v/>
      </c>
      <c r="J76" s="173" t="str">
        <f xml:space="preserve"> IF(VLOOKUP($A76,'B2B - Flux 2 - CII'!$A82:$R340,10,FALSE)=0,"",VLOOKUP($A76,'B2B - Flux 2 - CII'!$A82:$R340,10,FALSE))</f>
        <v/>
      </c>
      <c r="K76" s="118" t="str">
        <f xml:space="preserve"> IF(VLOOKUP($A76,'B2B - Flux 2 - CII'!$A82:$R340,11,FALSE)=0,"",VLOOKUP($A76,'B2B - Flux 2 - CII'!$A82:$R340,11,FALSE))</f>
        <v/>
      </c>
      <c r="L76" s="132" t="str">
        <f xml:space="preserve"> IF(VLOOKUP($A76,'B2B - Flux 2 - CII'!$A82:$R340,12,FALSE)=0,"",VLOOKUP($A76,'B2B - Flux 2 - CII'!$A82:$R340,12,FALSE))</f>
        <v>Groupe de termes métiers fournissant des informations sur le prix appliqué pour les biens et services facturés sur la ligne de Facture.</v>
      </c>
      <c r="M76" s="154" t="str">
        <f xml:space="preserve"> IF(VLOOKUP($A76,'B2B - Flux 2 - CII'!$A82:$R340,13,FALSE)=0,"",VLOOKUP($A76,'B2B - Flux 2 - CII'!$A82:$R340,13,FALSE))</f>
        <v/>
      </c>
      <c r="N76" s="155" t="str">
        <f>IF(ISERROR(VLOOKUP($A76,'B2B - Flux 1 - UBL'!$A$6:$O$89,15,FALSE)),"",VLOOKUP($A76,'B2B - Flux 1 - UBL'!$A$6:$O$89,15,FALSE))</f>
        <v>CIBLE</v>
      </c>
      <c r="O76" s="156" t="str">
        <f xml:space="preserve"> IF(VLOOKUP($A76,'B2B - Flux 2 - CII'!$A82:$R340,14,FALSE)=0,"",VLOOKUP($A76,'B2B - Flux 2 - CII'!$A82:$R340,14,FALSE))</f>
        <v/>
      </c>
      <c r="P76" s="156" t="str">
        <f xml:space="preserve"> IF(VLOOKUP($A76,'B2B - Flux 2 - CII'!$A82:$R340,15,FALSE)=0,"",VLOOKUP($A76,'B2B - Flux 2 - CII'!$A82:$R340,15,FALSE))</f>
        <v/>
      </c>
      <c r="Q76" s="156" t="str">
        <f xml:space="preserve"> IF(VLOOKUP($A76,'B2B - Flux 2 - CII'!$A82:$R340,16,FALSE)=0,"",VLOOKUP($A76,'B2B - Flux 2 - CII'!$A82:$R340,16,FALSE))</f>
        <v/>
      </c>
      <c r="R76" s="118" t="str">
        <f xml:space="preserve"> IF(VLOOKUP($A76,'B2B - Flux 2 - CII'!$A82:$R340,17,FALSE)=0,"",VLOOKUP($A76,'B2B - Flux 2 - CII'!$A82:$R340,17,FALSE))</f>
        <v/>
      </c>
    </row>
    <row r="77" spans="1:18" ht="42.75" x14ac:dyDescent="0.25">
      <c r="A77" s="43" t="s">
        <v>241</v>
      </c>
      <c r="B77" s="22" t="str">
        <f xml:space="preserve"> IF(VLOOKUP($A77,'B2B - Flux 2 - CII'!$A83:$R341,2,FALSE)=0,"",VLOOKUP($A77,'B2B - Flux 2 - CII'!$A83:$R341,2,FALSE))</f>
        <v>1.1</v>
      </c>
      <c r="C77" s="31"/>
      <c r="D77" s="49"/>
      <c r="E77" s="59" t="str">
        <f xml:space="preserve"> IF(VLOOKUP($A77,'B2B - Flux 2 - CII'!$A83:$R341,5,FALSE)=0,"",VLOOKUP($A77,'B2B - Flux 2 - CII'!$A83:$R341,5,FALSE))</f>
        <v>Prix net de l'article</v>
      </c>
      <c r="F77" s="60"/>
      <c r="G77" s="101" t="str">
        <f xml:space="preserve"> IF(VLOOKUP($A77,'B2B - Flux 2 - CII'!$A83:$R341,7,FALSE)=0,"",VLOOKUP($A77,'B2B - Flux 2 - CII'!$A83:$R341,7,FALSE))</f>
        <v>/rsm:CrossIndustryInvoice/rsm:SupplyChainTradeTransaction/ram:IncludedSupplyChainTradeLineItem/ram:SpecifiedLineTradeAgreement/ram:NetPriceProductTradePrice/ram:ChargeAmount</v>
      </c>
      <c r="H77" s="29" t="str">
        <f xml:space="preserve"> IF(VLOOKUP($A77,'B2B - Flux 2 - CII'!$A83:$R341,8,FALSE)=0,"",VLOOKUP($A77,'B2B - Flux 2 - CII'!$A83:$R341,8,FALSE))</f>
        <v>MONTANT DU PRIX UNITAIRE</v>
      </c>
      <c r="I77" s="28">
        <f xml:space="preserve"> IF(VLOOKUP($A77,'B2B - Flux 2 - CII'!$A83:$R341,9,FALSE)=0,"",VLOOKUP($A77,'B2B - Flux 2 - CII'!$A83:$R341,9,FALSE))</f>
        <v>19.600000000000001</v>
      </c>
      <c r="J77" s="28" t="str">
        <f xml:space="preserve"> IF(VLOOKUP($A77,'B2B - Flux 2 - CII'!$A83:$R341,10,FALSE)=0,"",VLOOKUP($A77,'B2B - Flux 2 - CII'!$A83:$R341,10,FALSE))</f>
        <v/>
      </c>
      <c r="K77" s="55" t="str">
        <f xml:space="preserve"> IF(VLOOKUP($A77,'B2B - Flux 2 - CII'!$A83:$R341,11,FALSE)=0,"",VLOOKUP($A77,'B2B - Flux 2 - CII'!$A83:$R341,11,FALSE))</f>
        <v/>
      </c>
      <c r="L77" s="158" t="str">
        <f xml:space="preserve"> IF(VLOOKUP($A77,'B2B - Flux 2 - CII'!$A83:$R341,12,FALSE)=0,"",VLOOKUP($A77,'B2B - Flux 2 - CII'!$A83:$R341,12,FALSE))</f>
        <v>Prix d'un article, hors TVA, après application du Rabais sur le prix de l'article.</v>
      </c>
      <c r="M77" s="101" t="str">
        <f xml:space="preserve"> IF(VLOOKUP($A77,'B2B - Flux 2 - CII'!$A83:$R341,13,FALSE)=0,"",VLOOKUP($A77,'B2B - Flux 2 - CII'!$A83:$R341,13,FALSE))</f>
        <v>Le Prix net de l'article doit être égal au Prix brut de l'article, moins le Rabais sur le prix de l'article.</v>
      </c>
      <c r="N77" s="137" t="str">
        <f>IF(ISERROR(VLOOKUP($A77,'B2B - Flux 1 - UBL'!$A$6:$O$89,15,FALSE)),"",VLOOKUP($A77,'B2B - Flux 1 - UBL'!$A$6:$O$89,15,FALSE))</f>
        <v>CIBLE</v>
      </c>
      <c r="O77" s="143" t="str">
        <f xml:space="preserve"> IF(VLOOKUP($A77,'B2B - Flux 2 - CII'!$A83:$R341,14,FALSE)=0,"",VLOOKUP($A77,'B2B - Flux 2 - CII'!$A83:$R341,14,FALSE))</f>
        <v>G1.13
G1.55</v>
      </c>
      <c r="P77" s="143" t="str">
        <f xml:space="preserve"> IF(VLOOKUP($A77,'B2B - Flux 2 - CII'!$A83:$R341,15,FALSE)=0,"",VLOOKUP($A77,'B2B - Flux 2 - CII'!$A83:$R341,15,FALSE))</f>
        <v/>
      </c>
      <c r="Q77" s="22" t="str">
        <f xml:space="preserve"> IF(VLOOKUP($A77,'B2B - Flux 2 - CII'!$A83:$R341,16,FALSE)=0,"",VLOOKUP($A77,'B2B - Flux 2 - CII'!$A83:$R341,16,FALSE))</f>
        <v>BR-26
BR-27</v>
      </c>
      <c r="R77" s="158" t="str">
        <f xml:space="preserve"> IF(VLOOKUP($A77,'B2B - Flux 2 - CII'!$A83:$R341,17,FALSE)=0,"",VLOOKUP($A77,'B2B - Flux 2 - CII'!$A83:$R341,17,FALSE))</f>
        <v/>
      </c>
    </row>
    <row r="78" spans="1:18" ht="42.75" x14ac:dyDescent="0.25">
      <c r="A78" s="43" t="s">
        <v>243</v>
      </c>
      <c r="B78" s="22" t="str">
        <f xml:space="preserve"> IF(VLOOKUP($A78,'B2B - Flux 2 - CII'!$A84:$R342,2,FALSE)=0,"",VLOOKUP($A78,'B2B - Flux 2 - CII'!$A84:$R342,2,FALSE))</f>
        <v>0.1</v>
      </c>
      <c r="C78" s="31"/>
      <c r="D78" s="58"/>
      <c r="E78" s="59" t="str">
        <f xml:space="preserve"> IF(VLOOKUP($A78,'B2B - Flux 2 - CII'!$A84:$R342,5,FALSE)=0,"",VLOOKUP($A78,'B2B - Flux 2 - CII'!$A84:$R342,5,FALSE))</f>
        <v>Rabais sur le prix de l'article</v>
      </c>
      <c r="F78" s="60"/>
      <c r="G78" s="101" t="str">
        <f xml:space="preserve"> IF(VLOOKUP($A78,'B2B - Flux 2 - CII'!$A84:$R342,7,FALSE)=0,"",VLOOKUP($A78,'B2B - Flux 2 - CII'!$A84:$R342,7,FALSE))</f>
        <v>/rsm:CrossIndustryInvoice/rsm:SupplyChainTradeTransaction/ram:IncludedSupplyChainTradeLineItem/ram:SpecifiedLineTradeAgreement/ram:GrossPriceProductTradePrice/ram:AppliedTradeAllowanceCharge/ram:ActualAmount</v>
      </c>
      <c r="H78" s="29" t="str">
        <f xml:space="preserve"> IF(VLOOKUP($A78,'B2B - Flux 2 - CII'!$A84:$R342,8,FALSE)=0,"",VLOOKUP($A78,'B2B - Flux 2 - CII'!$A84:$R342,8,FALSE))</f>
        <v>MONTANT DU PRIX UNITAIRE</v>
      </c>
      <c r="I78" s="28">
        <f xml:space="preserve"> IF(VLOOKUP($A78,'B2B - Flux 2 - CII'!$A84:$R342,9,FALSE)=0,"",VLOOKUP($A78,'B2B - Flux 2 - CII'!$A84:$R342,9,FALSE))</f>
        <v>19.600000000000001</v>
      </c>
      <c r="J78" s="28" t="str">
        <f xml:space="preserve"> IF(VLOOKUP($A78,'B2B - Flux 2 - CII'!$A84:$R342,10,FALSE)=0,"",VLOOKUP($A78,'B2B - Flux 2 - CII'!$A84:$R342,10,FALSE))</f>
        <v/>
      </c>
      <c r="K78" s="55" t="str">
        <f xml:space="preserve"> IF(VLOOKUP($A78,'B2B - Flux 2 - CII'!$A84:$R342,11,FALSE)=0,"",VLOOKUP($A78,'B2B - Flux 2 - CII'!$A84:$R342,11,FALSE))</f>
        <v/>
      </c>
      <c r="L78" s="158" t="str">
        <f xml:space="preserve"> IF(VLOOKUP($A78,'B2B - Flux 2 - CII'!$A84:$R342,12,FALSE)=0,"",VLOOKUP($A78,'B2B - Flux 2 - CII'!$A84:$R342,12,FALSE))</f>
        <v>Remise totale qui, une fois soustraite du Prix brut de l'article, donne le Prix net de l'article.</v>
      </c>
      <c r="M78" s="101" t="str">
        <f xml:space="preserve"> IF(VLOOKUP($A78,'B2B - Flux 2 - CII'!$A84:$R342,13,FALSE)=0,"",VLOOKUP($A78,'B2B - Flux 2 - CII'!$A84:$R342,13,FALSE))</f>
        <v>S'applique exclusivement à l'unité et si elle n'est pas incluse dans le Prix brut de l'article.</v>
      </c>
      <c r="N78" s="137" t="str">
        <f>IF(ISERROR(VLOOKUP($A78,'B2B - Flux 1 - UBL'!$A$6:$O$89,15,FALSE)),"",VLOOKUP($A78,'B2B - Flux 1 - UBL'!$A$6:$O$89,15,FALSE))</f>
        <v>CIBLE</v>
      </c>
      <c r="O78" s="143" t="str">
        <f xml:space="preserve"> IF(VLOOKUP($A78,'B2B - Flux 2 - CII'!$A84:$R342,14,FALSE)=0,"",VLOOKUP($A78,'B2B - Flux 2 - CII'!$A84:$R342,14,FALSE))</f>
        <v>G1.13</v>
      </c>
      <c r="P78" s="143" t="str">
        <f xml:space="preserve"> IF(VLOOKUP($A78,'B2B - Flux 2 - CII'!$A84:$R342,15,FALSE)=0,"",VLOOKUP($A78,'B2B - Flux 2 - CII'!$A84:$R342,15,FALSE))</f>
        <v/>
      </c>
      <c r="Q78" s="22" t="str">
        <f xml:space="preserve"> IF(VLOOKUP($A78,'B2B - Flux 2 - CII'!$A84:$R342,16,FALSE)=0,"",VLOOKUP($A78,'B2B - Flux 2 - CII'!$A84:$R342,16,FALSE))</f>
        <v/>
      </c>
      <c r="R78" s="158" t="str">
        <f xml:space="preserve"> IF(VLOOKUP($A78,'B2B - Flux 2 - CII'!$A84:$R342,17,FALSE)=0,"",VLOOKUP($A78,'B2B - Flux 2 - CII'!$A84:$R342,17,FALSE))</f>
        <v/>
      </c>
    </row>
    <row r="79" spans="1:18" ht="42.75" x14ac:dyDescent="0.25">
      <c r="A79" s="43" t="s">
        <v>245</v>
      </c>
      <c r="B79" s="22" t="str">
        <f xml:space="preserve"> IF(VLOOKUP($A79,'B2B - Flux 2 - CII'!$A85:$R343,2,FALSE)=0,"",VLOOKUP($A79,'B2B - Flux 2 - CII'!$A85:$R343,2,FALSE))</f>
        <v>0.1</v>
      </c>
      <c r="C79" s="31"/>
      <c r="D79" s="58"/>
      <c r="E79" s="59" t="str">
        <f xml:space="preserve"> IF(VLOOKUP($A79,'B2B - Flux 2 - CII'!$A85:$R343,5,FALSE)=0,"",VLOOKUP($A79,'B2B - Flux 2 - CII'!$A85:$R343,5,FALSE))</f>
        <v>Prix brut de l'article</v>
      </c>
      <c r="F79" s="60"/>
      <c r="G79" s="101" t="str">
        <f xml:space="preserve"> IF(VLOOKUP($A79,'B2B - Flux 2 - CII'!$A85:$R343,7,FALSE)=0,"",VLOOKUP($A79,'B2B - Flux 2 - CII'!$A85:$R343,7,FALSE))</f>
        <v>/rsm:CrossIndustryInvoice/rsm:SupplyChainTradeTransaction/ram:IncludedSupplyChainTradeLineItem/ram:SpecifiedLineTradeAgreement/ram:GrossPriceProductTradePrice/ram:ChargeAmount</v>
      </c>
      <c r="H79" s="29" t="str">
        <f xml:space="preserve"> IF(VLOOKUP($A79,'B2B - Flux 2 - CII'!$A85:$R343,8,FALSE)=0,"",VLOOKUP($A79,'B2B - Flux 2 - CII'!$A85:$R343,8,FALSE))</f>
        <v>MONTANT DU PRIX UNITAIRE</v>
      </c>
      <c r="I79" s="28">
        <f xml:space="preserve"> IF(VLOOKUP($A79,'B2B - Flux 2 - CII'!$A85:$R343,9,FALSE)=0,"",VLOOKUP($A79,'B2B - Flux 2 - CII'!$A85:$R343,9,FALSE))</f>
        <v>19.600000000000001</v>
      </c>
      <c r="J79" s="28" t="str">
        <f xml:space="preserve"> IF(VLOOKUP($A79,'B2B - Flux 2 - CII'!$A85:$R343,10,FALSE)=0,"",VLOOKUP($A79,'B2B - Flux 2 - CII'!$A85:$R343,10,FALSE))</f>
        <v/>
      </c>
      <c r="K79" s="174" t="str">
        <f xml:space="preserve"> IF(VLOOKUP($A79,'B2B - Flux 2 - CII'!$A85:$R343,11,FALSE)=0,"",VLOOKUP($A79,'B2B - Flux 2 - CII'!$A85:$R343,11,FALSE))</f>
        <v/>
      </c>
      <c r="L79" s="158" t="str">
        <f xml:space="preserve"> IF(VLOOKUP($A79,'B2B - Flux 2 - CII'!$A85:$R343,12,FALSE)=0,"",VLOOKUP($A79,'B2B - Flux 2 - CII'!$A85:$R343,12,FALSE))</f>
        <v>Prix unitaire, hors TVA, avant application du Rabais sur le prix de l'article.</v>
      </c>
      <c r="M79" s="101" t="str">
        <f xml:space="preserve"> IF(VLOOKUP($A79,'B2B - Flux 2 - CII'!$A85:$R343,13,FALSE)=0,"",VLOOKUP($A79,'B2B - Flux 2 - CII'!$A85:$R343,13,FALSE))</f>
        <v/>
      </c>
      <c r="N79" s="137" t="str">
        <f>IF(ISERROR(VLOOKUP($A79,'B2B - Flux 1 - UBL'!$A$6:$O$89,15,FALSE)),"",VLOOKUP($A79,'B2B - Flux 1 - UBL'!$A$6:$O$89,15,FALSE))</f>
        <v>CIBLE</v>
      </c>
      <c r="O79" s="143" t="str">
        <f xml:space="preserve"> IF(VLOOKUP($A79,'B2B - Flux 2 - CII'!$A85:$R343,14,FALSE)=0,"",VLOOKUP($A79,'B2B - Flux 2 - CII'!$A85:$R343,14,FALSE))</f>
        <v>G1.13
G6.09</v>
      </c>
      <c r="P79" s="143" t="str">
        <f xml:space="preserve"> IF(VLOOKUP($A79,'B2B - Flux 2 - CII'!$A85:$R343,15,FALSE)=0,"",VLOOKUP($A79,'B2B - Flux 2 - CII'!$A85:$R343,15,FALSE))</f>
        <v/>
      </c>
      <c r="Q79" s="22" t="str">
        <f xml:space="preserve"> IF(VLOOKUP($A79,'B2B - Flux 2 - CII'!$A85:$R343,16,FALSE)=0,"",VLOOKUP($A79,'B2B - Flux 2 - CII'!$A85:$R343,16,FALSE))</f>
        <v>BR-28</v>
      </c>
      <c r="R79" s="158" t="str">
        <f xml:space="preserve"> IF(VLOOKUP($A79,'B2B - Flux 2 - CII'!$A85:$R343,17,FALSE)=0,"",VLOOKUP($A79,'B2B - Flux 2 - CII'!$A85:$R343,17,FALSE))</f>
        <v/>
      </c>
    </row>
    <row r="80" spans="1:18" ht="42.75" x14ac:dyDescent="0.25">
      <c r="A80" s="43" t="s">
        <v>453</v>
      </c>
      <c r="B80" s="22" t="str">
        <f xml:space="preserve"> IF(VLOOKUP($A80,'B2B - Flux 2 - CII'!$A86:$R344,2,FALSE)=0,"",VLOOKUP($A80,'B2B - Flux 2 - CII'!$A86:$R344,2,FALSE))</f>
        <v>0.1</v>
      </c>
      <c r="C80" s="31"/>
      <c r="D80" s="58"/>
      <c r="E80" s="72" t="str">
        <f xml:space="preserve"> IF(VLOOKUP($A80,'B2B - Flux 2 - CII'!$A86:$R344,5,FALSE)=0,"",VLOOKUP($A80,'B2B - Flux 2 - CII'!$A86:$R344,5,FALSE))</f>
        <v>Quantité de base du prix de l'article</v>
      </c>
      <c r="F80" s="60"/>
      <c r="G80" s="101" t="str">
        <f xml:space="preserve"> IF(VLOOKUP($A80,'B2B - Flux 2 - CII'!$A86:$R344,7,FALSE)=0,"",VLOOKUP($A80,'B2B - Flux 2 - CII'!$A86:$R344,7,FALSE))</f>
        <v>/rsm:CrossIndustryInvoice/rsm:SupplyChainTradeTransaction/ram:IncludedSupplyChainTradeLineItem/ram:SpecifiedLineTradeAgreement/ram:NetPriceProductTradePrice/ram:BasisQuantity</v>
      </c>
      <c r="H80" s="29" t="str">
        <f xml:space="preserve"> IF(VLOOKUP($A80,'B2B - Flux 2 - CII'!$A86:$R344,8,FALSE)=0,"",VLOOKUP($A80,'B2B - Flux 2 - CII'!$A86:$R344,8,FALSE))</f>
        <v>QUANTITE</v>
      </c>
      <c r="I80" s="28">
        <f xml:space="preserve"> IF(VLOOKUP($A80,'B2B - Flux 2 - CII'!$A86:$R344,9,FALSE)=0,"",VLOOKUP($A80,'B2B - Flux 2 - CII'!$A86:$R344,9,FALSE))</f>
        <v>19.600000000000001</v>
      </c>
      <c r="J80" s="28" t="str">
        <f xml:space="preserve"> IF(VLOOKUP($A80,'B2B - Flux 2 - CII'!$A86:$R344,10,FALSE)=0,"",VLOOKUP($A80,'B2B - Flux 2 - CII'!$A86:$R344,10,FALSE))</f>
        <v/>
      </c>
      <c r="K80" s="174" t="str">
        <f xml:space="preserve"> IF(VLOOKUP($A80,'B2B - Flux 2 - CII'!$A86:$R344,11,FALSE)=0,"",VLOOKUP($A80,'B2B - Flux 2 - CII'!$A86:$R344,11,FALSE))</f>
        <v/>
      </c>
      <c r="L80" s="158" t="str">
        <f xml:space="preserve"> IF(VLOOKUP($A80,'B2B - Flux 2 - CII'!$A86:$R344,12,FALSE)=0,"",VLOOKUP($A80,'B2B - Flux 2 - CII'!$A86:$R344,12,FALSE))</f>
        <v>Nombre d'articles sur lequel s'applique le prix.</v>
      </c>
      <c r="M80" s="101" t="str">
        <f xml:space="preserve"> IF(VLOOKUP($A80,'B2B - Flux 2 - CII'!$A86:$R344,13,FALSE)=0,"",VLOOKUP($A80,'B2B - Flux 2 - CII'!$A86:$R344,13,FALSE))</f>
        <v/>
      </c>
      <c r="N80" s="137" t="str">
        <f>IF(ISERROR(VLOOKUP($A80,'B2B - Flux 1 - UBL'!$A$6:$O$89,15,FALSE)),"",VLOOKUP($A80,'B2B - Flux 1 - UBL'!$A$6:$O$89,15,FALSE))</f>
        <v>CIBLE</v>
      </c>
      <c r="O80" s="143" t="str">
        <f xml:space="preserve"> IF(VLOOKUP($A80,'B2B - Flux 2 - CII'!$A86:$R344,14,FALSE)=0,"",VLOOKUP($A80,'B2B - Flux 2 - CII'!$A86:$R344,14,FALSE))</f>
        <v>G6.09</v>
      </c>
      <c r="P80" s="143" t="str">
        <f xml:space="preserve"> IF(VLOOKUP($A80,'B2B - Flux 2 - CII'!$A86:$R344,15,FALSE)=0,"",VLOOKUP($A80,'B2B - Flux 2 - CII'!$A86:$R344,15,FALSE))</f>
        <v/>
      </c>
      <c r="Q80" s="22" t="str">
        <f xml:space="preserve"> IF(VLOOKUP($A80,'B2B - Flux 2 - CII'!$A86:$R344,16,FALSE)=0,"",VLOOKUP($A80,'B2B - Flux 2 - CII'!$A86:$R344,16,FALSE))</f>
        <v/>
      </c>
      <c r="R80" s="158" t="str">
        <f xml:space="preserve"> IF(VLOOKUP($A80,'B2B - Flux 2 - CII'!$A86:$R344,17,FALSE)=0,"",VLOOKUP($A80,'B2B - Flux 2 - CII'!$A86:$R344,17,FALSE))</f>
        <v/>
      </c>
    </row>
    <row r="81" spans="1:18" ht="99.75" x14ac:dyDescent="0.25">
      <c r="A81" s="43" t="s">
        <v>454</v>
      </c>
      <c r="B81" s="22" t="str">
        <f xml:space="preserve"> IF(VLOOKUP($A81,'B2B - Flux 2 - CII'!$A87:$R345,2,FALSE)=0,"",VLOOKUP($A81,'B2B - Flux 2 - CII'!$A87:$R345,2,FALSE))</f>
        <v>0.1</v>
      </c>
      <c r="C81" s="31"/>
      <c r="D81" s="58"/>
      <c r="E81" s="59" t="str">
        <f xml:space="preserve"> IF(VLOOKUP($A81,'B2B - Flux 2 - CII'!$A87:$R345,5,FALSE)=0,"",VLOOKUP($A81,'B2B - Flux 2 - CII'!$A87:$R345,5,FALSE))</f>
        <v>Code de l'unité de mesure de la quantité de base du prix de l'article</v>
      </c>
      <c r="F81" s="60"/>
      <c r="G81" s="101" t="str">
        <f xml:space="preserve"> IF(VLOOKUP($A81,'B2B - Flux 2 - CII'!$A87:$R345,7,FALSE)=0,"",VLOOKUP($A81,'B2B - Flux 2 - CII'!$A87:$R345,7,FALSE))</f>
        <v>/rsm:CrossIndustryInvoice/rsm:SupplyChainTradeTransaction/ram:IncludedSupplyChainTradeLineItem/ram:SpecifiedLineTradeAgreement/ram:NetPriceProductTradePrice/ram:BasisQuantity/@unitCode</v>
      </c>
      <c r="H81" s="29" t="str">
        <f xml:space="preserve"> IF(VLOOKUP($A81,'B2B - Flux 2 - CII'!$A87:$R345,8,FALSE)=0,"",VLOOKUP($A81,'B2B - Flux 2 - CII'!$A87:$R345,8,FALSE))</f>
        <v>CODE</v>
      </c>
      <c r="I81" s="28">
        <f xml:space="preserve"> IF(VLOOKUP($A81,'B2B - Flux 2 - CII'!$A87:$R345,9,FALSE)=0,"",VLOOKUP($A81,'B2B - Flux 2 - CII'!$A87:$R345,9,FALSE))</f>
        <v>3</v>
      </c>
      <c r="J81" s="28" t="str">
        <f xml:space="preserve"> IF(VLOOKUP($A81,'B2B - Flux 2 - CII'!$A87:$R345,10,FALSE)=0,"",VLOOKUP($A81,'B2B - Flux 2 - CII'!$A87:$R345,10,FALSE))</f>
        <v>EN16931 Codelists</v>
      </c>
      <c r="K81" s="175" t="str">
        <f xml:space="preserve"> IF(VLOOKUP($A81,'B2B - Flux 2 - CII'!$A87:$R345,11,FALSE)=0,"",VLOOKUP($A81,'B2B - Flux 2 - CII'!$A87:$R345,11,FALSE))</f>
        <v/>
      </c>
      <c r="L81" s="27" t="str">
        <f xml:space="preserve"> IF(VLOOKUP($A81,'B2B - Flux 2 - CII'!$A87:$R345,12,FALSE)=0,"",VLOOKUP($A81,'B2B - Flux 2 - CII'!$A87:$R345,12,FALSE))</f>
        <v>Unité de mesure applicable à la Quantité de base du prix de l'article.</v>
      </c>
      <c r="M81" s="101" t="str">
        <f xml:space="preserve"> IF(VLOOKUP($A81,'B2B - Flux 2 - CII'!$A87:$R345,13,FALSE)=0,"",VLOOKUP($A81,'B2B - Flux 2 - CII'!$A87:$R345,13,FALSE))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81" s="137" t="str">
        <f>IF(ISERROR(VLOOKUP($A81,'B2B - Flux 1 - UBL'!$A$6:$O$89,15,FALSE)),"",VLOOKUP($A81,'B2B - Flux 1 - UBL'!$A$6:$O$89,15,FALSE))</f>
        <v>CIBLE</v>
      </c>
      <c r="O81" s="143" t="str">
        <f xml:space="preserve"> IF(VLOOKUP($A81,'B2B - Flux 2 - CII'!$A87:$R345,14,FALSE)=0,"",VLOOKUP($A81,'B2B - Flux 2 - CII'!$A87:$R345,14,FALSE))</f>
        <v>G6.09</v>
      </c>
      <c r="P81" s="143" t="str">
        <f xml:space="preserve"> IF(VLOOKUP($A81,'B2B - Flux 2 - CII'!$A87:$R345,15,FALSE)=0,"",VLOOKUP($A81,'B2B - Flux 2 - CII'!$A87:$R345,15,FALSE))</f>
        <v/>
      </c>
      <c r="Q81" s="22" t="str">
        <f xml:space="preserve"> IF(VLOOKUP($A81,'B2B - Flux 2 - CII'!$A87:$R345,16,FALSE)=0,"",VLOOKUP($A81,'B2B - Flux 2 - CII'!$A87:$R345,16,FALSE))</f>
        <v/>
      </c>
      <c r="R81" s="27" t="str">
        <f xml:space="preserve"> IF(VLOOKUP($A81,'B2B - Flux 2 - CII'!$A87:$R345,17,FALSE)=0,"",VLOOKUP($A81,'B2B - Flux 2 - CII'!$A87:$R345,17,FALSE))</f>
        <v/>
      </c>
    </row>
    <row r="82" spans="1:18" ht="42.75" x14ac:dyDescent="0.25">
      <c r="A82" s="35" t="s">
        <v>247</v>
      </c>
      <c r="B82" s="22" t="str">
        <f xml:space="preserve"> IF(VLOOKUP($A82,'B2B - Flux 2 - CII'!$A88:$R346,2,FALSE)=0,"",VLOOKUP($A82,'B2B - Flux 2 - CII'!$A88:$R346,2,FALSE))</f>
        <v>1.1</v>
      </c>
      <c r="C82" s="31"/>
      <c r="D82" s="48" t="str">
        <f xml:space="preserve"> IF(VLOOKUP($A82,'B2B - Flux 2 - CII'!$A88:$R346,4,FALSE)=0,"",VLOOKUP($A82,'B2B - Flux 2 - CII'!$A88:$R346,4,FALSE))</f>
        <v>INFORMATION SUR LA TVA</v>
      </c>
      <c r="E82" s="61"/>
      <c r="F82" s="62"/>
      <c r="G82" s="101" t="str">
        <f xml:space="preserve"> IF(VLOOKUP($A82,'B2B - Flux 2 - CII'!$A88:$R346,7,FALSE)=0,"",VLOOKUP($A82,'B2B - Flux 2 - CII'!$A88:$R346,7,FALSE))</f>
        <v>/rsm:CrossIndustryInvoice/rsm:SupplyChainTradeTransaction/ram:IncludedSupplyChainTradeLineItem/ram:SpecifiedLineTradeSettlement/ram:ApplicableTradeTax</v>
      </c>
      <c r="H82" s="118" t="str">
        <f xml:space="preserve"> IF(VLOOKUP($A82,'B2B - Flux 2 - CII'!$A88:$R346,8,FALSE)=0,"",VLOOKUP($A82,'B2B - Flux 2 - CII'!$A88:$R346,8,FALSE))</f>
        <v/>
      </c>
      <c r="I82" s="118" t="str">
        <f xml:space="preserve"> IF(VLOOKUP($A82,'B2B - Flux 2 - CII'!$A88:$R346,9,FALSE)=0,"",VLOOKUP($A82,'B2B - Flux 2 - CII'!$A88:$R346,9,FALSE))</f>
        <v/>
      </c>
      <c r="J82" s="173" t="str">
        <f xml:space="preserve"> IF(VLOOKUP($A82,'B2B - Flux 2 - CII'!$A88:$R346,10,FALSE)=0,"",VLOOKUP($A82,'B2B - Flux 2 - CII'!$A88:$R346,10,FALSE))</f>
        <v/>
      </c>
      <c r="K82" s="118" t="str">
        <f xml:space="preserve"> IF(VLOOKUP($A82,'B2B - Flux 2 - CII'!$A88:$R346,11,FALSE)=0,"",VLOOKUP($A82,'B2B - Flux 2 - CII'!$A88:$R346,11,FALSE))</f>
        <v/>
      </c>
      <c r="L82" s="132" t="str">
        <f xml:space="preserve"> IF(VLOOKUP($A82,'B2B - Flux 2 - CII'!$A88:$R346,12,FALSE)=0,"",VLOOKUP($A82,'B2B - Flux 2 - CII'!$A88:$R346,12,FALSE))</f>
        <v>Groupe de termes métiers fournissant des informations sur la TVA applicable aux biens et services facturés sur la ligne de Facture.</v>
      </c>
      <c r="M82" s="154" t="str">
        <f xml:space="preserve"> IF(VLOOKUP($A82,'B2B - Flux 2 - CII'!$A88:$R346,13,FALSE)=0,"",VLOOKUP($A82,'B2B - Flux 2 - CII'!$A88:$R346,13,FALSE))</f>
        <v/>
      </c>
      <c r="N82" s="155" t="str">
        <f>IF(ISERROR(VLOOKUP($A82,'B2B - Flux 1 - UBL'!$A$6:$O$89,15,FALSE)),"",VLOOKUP($A82,'B2B - Flux 1 - UBL'!$A$6:$O$89,15,FALSE))</f>
        <v>CIBLE</v>
      </c>
      <c r="O82" s="156" t="str">
        <f xml:space="preserve"> IF(VLOOKUP($A82,'B2B - Flux 2 - CII'!$A88:$R346,14,FALSE)=0,"",VLOOKUP($A82,'B2B - Flux 2 - CII'!$A88:$R346,14,FALSE))</f>
        <v/>
      </c>
      <c r="P82" s="156" t="str">
        <f xml:space="preserve"> IF(VLOOKUP($A82,'B2B - Flux 2 - CII'!$A88:$R346,15,FALSE)=0,"",VLOOKUP($A82,'B2B - Flux 2 - CII'!$A88:$R346,15,FALSE))</f>
        <v/>
      </c>
      <c r="Q82" s="156" t="str">
        <f xml:space="preserve"> IF(VLOOKUP($A82,'B2B - Flux 2 - CII'!$A88:$R346,16,FALSE)=0,"",VLOOKUP($A82,'B2B - Flux 2 - CII'!$A88:$R346,16,FALSE))</f>
        <v/>
      </c>
      <c r="R82" s="118" t="str">
        <f xml:space="preserve"> IF(VLOOKUP($A82,'B2B - Flux 2 - CII'!$A88:$R346,17,FALSE)=0,"",VLOOKUP($A82,'B2B - Flux 2 - CII'!$A88:$R346,17,FALSE))</f>
        <v/>
      </c>
    </row>
    <row r="83" spans="1:18" ht="142.5" x14ac:dyDescent="0.25">
      <c r="A83" s="43" t="s">
        <v>248</v>
      </c>
      <c r="B83" s="22" t="str">
        <f xml:space="preserve"> IF(VLOOKUP($A83,'B2B - Flux 2 - CII'!$A89:$R347,2,FALSE)=0,"",VLOOKUP($A83,'B2B - Flux 2 - CII'!$A89:$R347,2,FALSE))</f>
        <v>1.1</v>
      </c>
      <c r="C83" s="31"/>
      <c r="D83" s="49"/>
      <c r="E83" s="50" t="str">
        <f xml:space="preserve"> IF(VLOOKUP($A83,'B2B - Flux 2 - CII'!$A89:$R347,5,FALSE)=0,"",VLOOKUP($A83,'B2B - Flux 2 - CII'!$A89:$R347,5,FALSE))</f>
        <v>Code de type de TVA de l'article facturé</v>
      </c>
      <c r="F83" s="50"/>
      <c r="G83" s="101" t="str">
        <f xml:space="preserve"> IF(VLOOKUP($A83,'B2B - Flux 2 - CII'!$A89:$R347,7,FALSE)=0,"",VLOOKUP($A83,'B2B - Flux 2 - CII'!$A89:$R347,7,FALSE))</f>
        <v>/rsm:CrossIndustryInvoice/rsm:SupplyChainTradeTransaction/ram:IncludedSupplyChainTradeLineItem/ram:SpecifiedLineTradeSettlement/ram:ApplicableTradeTax/ram:CategoryCode</v>
      </c>
      <c r="H83" s="29" t="str">
        <f xml:space="preserve"> IF(VLOOKUP($A83,'B2B - Flux 2 - CII'!$A89:$R347,8,FALSE)=0,"",VLOOKUP($A83,'B2B - Flux 2 - CII'!$A89:$R347,8,FALSE))</f>
        <v>CODE</v>
      </c>
      <c r="I83" s="28" t="str">
        <f xml:space="preserve"> IF(VLOOKUP($A83,'B2B - Flux 2 - CII'!$A89:$R347,9,FALSE)=0,"",VLOOKUP($A83,'B2B - Flux 2 - CII'!$A89:$R347,9,FALSE))</f>
        <v/>
      </c>
      <c r="J83" s="28" t="str">
        <f xml:space="preserve"> IF(VLOOKUP($A83,'B2B - Flux 2 - CII'!$A89:$R347,10,FALSE)=0,"",VLOOKUP($A83,'B2B - Flux 2 - CII'!$A89:$R347,10,FALSE))</f>
        <v>UNTDID 5305</v>
      </c>
      <c r="K83" s="55" t="str">
        <f xml:space="preserve"> IF(VLOOKUP($A83,'B2B - Flux 2 - CII'!$A89:$R347,11,FALSE)=0,"",VLOOKUP($A83,'B2B - Flux 2 - CII'!$A89:$R347,11,FALSE))</f>
        <v/>
      </c>
      <c r="L83" s="27" t="str">
        <f xml:space="preserve"> IF(VLOOKUP($A83,'B2B - Flux 2 - CII'!$A89:$R347,12,FALSE)=0,"",VLOOKUP($A83,'B2B - Flux 2 - CII'!$A89:$R347,12,FALSE))</f>
        <v>Code de type de TVA applicable à l'article facturé.</v>
      </c>
      <c r="M83" s="101" t="str">
        <f xml:space="preserve"> IF(VLOOKUP($A83,'B2B - Flux 2 - CII'!$A89:$R347,13,FALSE)=0,"",VLOOKUP($A83,'B2B - Flux 2 - CII'!$A89:$R347,13,FALSE))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83" s="137" t="str">
        <f>IF(ISERROR(VLOOKUP($A83,'B2B - Flux 1 - UBL'!$A$6:$O$89,15,FALSE)),"",VLOOKUP($A83,'B2B - Flux 1 - UBL'!$A$6:$O$89,15,FALSE))</f>
        <v>CIBLE</v>
      </c>
      <c r="O83" s="143" t="str">
        <f xml:space="preserve"> IF(VLOOKUP($A83,'B2B - Flux 2 - CII'!$A89:$R347,14,FALSE)=0,"",VLOOKUP($A83,'B2B - Flux 2 - CII'!$A89:$R347,14,FALSE))</f>
        <v>G2.31</v>
      </c>
      <c r="P83" s="143" t="str">
        <f xml:space="preserve"> IF(VLOOKUP($A83,'B2B - Flux 2 - CII'!$A89:$R347,15,FALSE)=0,"",VLOOKUP($A83,'B2B - Flux 2 - CII'!$A89:$R347,15,FALSE))</f>
        <v/>
      </c>
      <c r="Q83" s="22" t="str">
        <f xml:space="preserve"> IF(VLOOKUP($A83,'B2B - Flux 2 - CII'!$A89:$R347,16,FALSE)=0,"",VLOOKUP($A83,'B2B - Flux 2 - CII'!$A89:$R347,16,FALSE))</f>
        <v>BR-CO-4</v>
      </c>
      <c r="R83" s="27" t="str">
        <f xml:space="preserve"> IF(VLOOKUP($A83,'B2B - Flux 2 - CII'!$A89:$R347,17,FALSE)=0,"",VLOOKUP($A83,'B2B - Flux 2 - CII'!$A89:$R347,17,FALSE))</f>
        <v/>
      </c>
    </row>
    <row r="84" spans="1:18" ht="42.75" x14ac:dyDescent="0.25">
      <c r="A84" s="43" t="s">
        <v>251</v>
      </c>
      <c r="B84" s="22" t="str">
        <f xml:space="preserve"> IF(VLOOKUP($A84,'B2B - Flux 2 - CII'!$A93:$R348,2,FALSE)=0,"",VLOOKUP($A84,'B2B - Flux 2 - CII'!$A93:$R348,2,FALSE))</f>
        <v>0.1</v>
      </c>
      <c r="C84" s="31"/>
      <c r="D84" s="74"/>
      <c r="E84" s="50" t="str">
        <f xml:space="preserve"> IF(VLOOKUP($A84,'B2B - Flux 2 - CII'!$A93:$R348,5,FALSE)=0,"",VLOOKUP($A84,'B2B - Flux 2 - CII'!$A93:$R348,5,FALSE))</f>
        <v>Taux de TVA de l'article facturé</v>
      </c>
      <c r="F84" s="50"/>
      <c r="G84" s="101" t="str">
        <f xml:space="preserve"> IF(VLOOKUP($A84,'B2B - Flux 2 - CII'!$A93:$R348,7,FALSE)=0,"",VLOOKUP($A84,'B2B - Flux 2 - CII'!$A93:$R348,7,FALSE))</f>
        <v>/rsm:CrossIndustryInvoice/rsm:SupplyChainTradeTransaction/ram:IncludedSupplyChainTradeLineItem/ram:SpecifiedLineTradeSettlement/ram:ApplicableTradeTax/ram:RateApplicablePercent</v>
      </c>
      <c r="H84" s="29" t="str">
        <f xml:space="preserve"> IF(VLOOKUP($A84,'B2B - Flux 2 - CII'!$A93:$R348,8,FALSE)=0,"",VLOOKUP($A84,'B2B - Flux 2 - CII'!$A93:$R348,8,FALSE))</f>
        <v>POURCENTAGE</v>
      </c>
      <c r="I84" s="28" t="str">
        <f xml:space="preserve"> IF(VLOOKUP($A84,'B2B - Flux 2 - CII'!$A93:$R348,9,FALSE)=0,"",VLOOKUP($A84,'B2B - Flux 2 - CII'!$A93:$R348,9,FALSE))</f>
        <v/>
      </c>
      <c r="J84" s="28" t="str">
        <f xml:space="preserve"> IF(VLOOKUP($A84,'B2B - Flux 2 - CII'!$A93:$R348,10,FALSE)=0,"",VLOOKUP($A84,'B2B - Flux 2 - CII'!$A93:$R348,10,FALSE))</f>
        <v/>
      </c>
      <c r="K84" s="55" t="str">
        <f xml:space="preserve"> IF(VLOOKUP($A84,'B2B - Flux 2 - CII'!$A93:$R348,11,FALSE)=0,"",VLOOKUP($A84,'B2B - Flux 2 - CII'!$A93:$R348,11,FALSE))</f>
        <v/>
      </c>
      <c r="L84" s="27" t="str">
        <f xml:space="preserve"> IF(VLOOKUP($A84,'B2B - Flux 2 - CII'!$A93:$R348,12,FALSE)=0,"",VLOOKUP($A84,'B2B - Flux 2 - CII'!$A93:$R348,12,FALSE))</f>
        <v>Taux de TVA, exprimé sous forme de pourcentage, applicable à l'article facturé.</v>
      </c>
      <c r="M84" s="101" t="str">
        <f xml:space="preserve"> IF(VLOOKUP($A84,'B2B - Flux 2 - CII'!$A93:$R348,13,FALSE)=0,"",VLOOKUP($A84,'B2B - Flux 2 - CII'!$A93:$R348,13,FALSE))</f>
        <v>Un taux de TVA de zéro pour cent est appliqué dans les calculs même si l'article se trouve hors du champ d'application de la TVA.</v>
      </c>
      <c r="N84" s="137" t="str">
        <f>IF(ISERROR(VLOOKUP($A84,'B2B - Flux 1 - UBL'!$A$6:$O$89,15,FALSE)),"",VLOOKUP($A84,'B2B - Flux 1 - UBL'!$A$6:$O$89,15,FALSE))</f>
        <v>CIBLE</v>
      </c>
      <c r="O84" s="143" t="str">
        <f xml:space="preserve"> IF(VLOOKUP($A84,'B2B - Flux 2 - CII'!$A93:$R348,14,FALSE)=0,"",VLOOKUP($A84,'B2B - Flux 2 - CII'!$A93:$R348,14,FALSE))</f>
        <v>G1.24
G6.09</v>
      </c>
      <c r="P84" s="143" t="str">
        <f xml:space="preserve"> IF(VLOOKUP($A84,'B2B - Flux 2 - CII'!$A93:$R348,15,FALSE)=0,"",VLOOKUP($A84,'B2B - Flux 2 - CII'!$A93:$R348,15,FALSE))</f>
        <v/>
      </c>
      <c r="Q84" s="22" t="str">
        <f xml:space="preserve"> IF(VLOOKUP($A84,'B2B - Flux 2 - CII'!$A93:$R348,16,FALSE)=0,"",VLOOKUP($A84,'B2B - Flux 2 - CII'!$A93:$R348,16,FALSE))</f>
        <v/>
      </c>
      <c r="R84" s="27" t="str">
        <f xml:space="preserve"> IF(VLOOKUP($A84,'B2B - Flux 2 - CII'!$A93:$R348,17,FALSE)=0,"",VLOOKUP($A84,'B2B - Flux 2 - CII'!$A93:$R348,17,FALSE))</f>
        <v/>
      </c>
    </row>
    <row r="85" spans="1:18" ht="28.5" x14ac:dyDescent="0.25">
      <c r="A85" s="23" t="s">
        <v>254</v>
      </c>
      <c r="B85" s="22" t="str">
        <f xml:space="preserve"> IF(VLOOKUP($A85,'B2B - Flux 2 - CII'!$A94:$R349,2,FALSE)=0,"",VLOOKUP($A85,'B2B - Flux 2 - CII'!$A94:$R349,2,FALSE))</f>
        <v>1.1</v>
      </c>
      <c r="C85" s="31"/>
      <c r="D85" s="48" t="str">
        <f xml:space="preserve"> IF(VLOOKUP($A85,'B2B - Flux 2 - CII'!$A94:$R349,4,FALSE)=0,"",VLOOKUP($A85,'B2B - Flux 2 - CII'!$A94:$R349,4,FALSE))</f>
        <v>INFORMATION SUR L'ARTCILE</v>
      </c>
      <c r="E85" s="61"/>
      <c r="F85" s="62"/>
      <c r="G85" s="101" t="str">
        <f xml:space="preserve"> IF(VLOOKUP($A85,'B2B - Flux 2 - CII'!$A94:$R349,7,FALSE)=0,"",VLOOKUP($A85,'B2B - Flux 2 - CII'!$A94:$R349,7,FALSE))</f>
        <v>/rsm:CrossIndustryInvoice/rsm:SupplyChainTradeTransaction/ram:IncludedSupplyChainTradeLineItem/ram:SpecifiedTradeProduct</v>
      </c>
      <c r="H85" s="118" t="str">
        <f xml:space="preserve"> IF(VLOOKUP($A85,'B2B - Flux 2 - CII'!$A94:$R349,8,FALSE)=0,"",VLOOKUP($A85,'B2B - Flux 2 - CII'!$A94:$R349,8,FALSE))</f>
        <v/>
      </c>
      <c r="I85" s="118" t="str">
        <f xml:space="preserve"> IF(VLOOKUP($A85,'B2B - Flux 2 - CII'!$A94:$R349,9,FALSE)=0,"",VLOOKUP($A85,'B2B - Flux 2 - CII'!$A94:$R349,9,FALSE))</f>
        <v/>
      </c>
      <c r="J85" s="173" t="str">
        <f xml:space="preserve"> IF(VLOOKUP($A85,'B2B - Flux 2 - CII'!$A94:$R349,10,FALSE)=0,"",VLOOKUP($A85,'B2B - Flux 2 - CII'!$A94:$R349,10,FALSE))</f>
        <v/>
      </c>
      <c r="K85" s="118" t="str">
        <f xml:space="preserve"> IF(VLOOKUP($A85,'B2B - Flux 2 - CII'!$A94:$R349,11,FALSE)=0,"",VLOOKUP($A85,'B2B - Flux 2 - CII'!$A94:$R349,11,FALSE))</f>
        <v/>
      </c>
      <c r="L85" s="132" t="str">
        <f xml:space="preserve"> IF(VLOOKUP($A85,'B2B - Flux 2 - CII'!$A94:$R349,12,FALSE)=0,"",VLOOKUP($A85,'B2B - Flux 2 - CII'!$A94:$R349,12,FALSE))</f>
        <v>Groupe de termes métiers fournissant des informations sur les biens et services facturés.</v>
      </c>
      <c r="M85" s="154" t="str">
        <f xml:space="preserve"> IF(VLOOKUP($A85,'B2B - Flux 2 - CII'!$A94:$R349,13,FALSE)=0,"",VLOOKUP($A85,'B2B - Flux 2 - CII'!$A94:$R349,13,FALSE))</f>
        <v/>
      </c>
      <c r="N85" s="155" t="str">
        <f>IF(ISERROR(VLOOKUP($A85,'B2B - Flux 1 - UBL'!$A$6:$O$89,15,FALSE)),"",VLOOKUP($A85,'B2B - Flux 1 - UBL'!$A$6:$O$89,15,FALSE))</f>
        <v>CIBLE</v>
      </c>
      <c r="O85" s="156" t="str">
        <f xml:space="preserve"> IF(VLOOKUP($A85,'B2B - Flux 2 - CII'!$A94:$R349,14,FALSE)=0,"",VLOOKUP($A85,'B2B - Flux 2 - CII'!$A94:$R349,14,FALSE))</f>
        <v/>
      </c>
      <c r="P85" s="156" t="str">
        <f xml:space="preserve"> IF(VLOOKUP($A85,'B2B - Flux 2 - CII'!$A94:$R349,15,FALSE)=0,"",VLOOKUP($A85,'B2B - Flux 2 - CII'!$A94:$R349,15,FALSE))</f>
        <v/>
      </c>
      <c r="Q85" s="156" t="str">
        <f xml:space="preserve"> IF(VLOOKUP($A85,'B2B - Flux 2 - CII'!$A94:$R349,16,FALSE)=0,"",VLOOKUP($A85,'B2B - Flux 2 - CII'!$A94:$R349,16,FALSE))</f>
        <v/>
      </c>
      <c r="R85" s="118" t="str">
        <f xml:space="preserve"> IF(VLOOKUP($A85,'B2B - Flux 2 - CII'!$A94:$R349,17,FALSE)=0,"",VLOOKUP($A85,'B2B - Flux 2 - CII'!$A94:$R349,17,FALSE))</f>
        <v/>
      </c>
    </row>
    <row r="86" spans="1:18" ht="28.5" x14ac:dyDescent="0.25">
      <c r="A86" s="43" t="s">
        <v>255</v>
      </c>
      <c r="B86" s="22" t="str">
        <f xml:space="preserve"> IF(VLOOKUP($A86,'B2B - Flux 2 - CII'!$A95:$R350,2,FALSE)=0,"",VLOOKUP($A86,'B2B - Flux 2 - CII'!$A95:$R350,2,FALSE))</f>
        <v>1.1</v>
      </c>
      <c r="C86" s="39"/>
      <c r="D86" s="74"/>
      <c r="E86" s="51" t="str">
        <f xml:space="preserve"> IF(VLOOKUP($A86,'B2B - Flux 2 - CII'!$A95:$R350,5,FALSE)=0,"",VLOOKUP($A86,'B2B - Flux 2 - CII'!$A95:$R350,5,FALSE))</f>
        <v>Nom de l'article</v>
      </c>
      <c r="F86" s="50"/>
      <c r="G86" s="101" t="str">
        <f xml:space="preserve"> IF(VLOOKUP($A86,'B2B - Flux 2 - CII'!$A95:$R350,7,FALSE)=0,"",VLOOKUP($A86,'B2B - Flux 2 - CII'!$A95:$R350,7,FALSE))</f>
        <v>/rsm:CrossIndustryInvoice/rsm:SupplyChainTradeTransaction/ram:IncludedSupplyChainTradeLineItem/ram:SpecifiedTradeProduct/ram:Name</v>
      </c>
      <c r="H86" s="29" t="str">
        <f xml:space="preserve"> IF(VLOOKUP($A86,'B2B - Flux 2 - CII'!$A95:$R350,8,FALSE)=0,"",VLOOKUP($A86,'B2B - Flux 2 - CII'!$A95:$R350,8,FALSE))</f>
        <v>TEXTE</v>
      </c>
      <c r="I86" s="28">
        <f xml:space="preserve"> IF(VLOOKUP($A86,'B2B - Flux 2 - CII'!$A95:$R350,9,FALSE)=0,"",VLOOKUP($A86,'B2B - Flux 2 - CII'!$A95:$R350,9,FALSE))</f>
        <v>40</v>
      </c>
      <c r="J86" s="28" t="str">
        <f xml:space="preserve"> IF(VLOOKUP($A86,'B2B - Flux 2 - CII'!$A95:$R350,10,FALSE)=0,"",VLOOKUP($A86,'B2B - Flux 2 - CII'!$A95:$R350,10,FALSE))</f>
        <v/>
      </c>
      <c r="K86" s="174" t="str">
        <f xml:space="preserve"> IF(VLOOKUP($A86,'B2B - Flux 2 - CII'!$A95:$R350,11,FALSE)=0,"",VLOOKUP($A86,'B2B - Flux 2 - CII'!$A95:$R350,11,FALSE))</f>
        <v/>
      </c>
      <c r="L86" s="158" t="str">
        <f xml:space="preserve"> IF(VLOOKUP($A86,'B2B - Flux 2 - CII'!$A95:$R350,12,FALSE)=0,"",VLOOKUP($A86,'B2B - Flux 2 - CII'!$A95:$R350,12,FALSE))</f>
        <v>Nom d'un article.</v>
      </c>
      <c r="M86" s="101" t="str">
        <f xml:space="preserve"> IF(VLOOKUP($A86,'B2B - Flux 2 - CII'!$A95:$R350,13,FALSE)=0,"",VLOOKUP($A86,'B2B - Flux 2 - CII'!$A95:$R350,13,FALSE))</f>
        <v/>
      </c>
      <c r="N86" s="137" t="str">
        <f>IF(ISERROR(VLOOKUP($A86,'B2B - Flux 1 - UBL'!$A$6:$O$89,15,FALSE)),"",VLOOKUP($A86,'B2B - Flux 1 - UBL'!$A$6:$O$89,15,FALSE))</f>
        <v>CIBLE</v>
      </c>
      <c r="O86" s="143" t="str">
        <f xml:space="preserve"> IF(VLOOKUP($A86,'B2B - Flux 2 - CII'!$A95:$R350,14,FALSE)=0,"",VLOOKUP($A86,'B2B - Flux 2 - CII'!$A95:$R350,14,FALSE))</f>
        <v>P1.02</v>
      </c>
      <c r="P86" s="143" t="str">
        <f xml:space="preserve"> IF(VLOOKUP($A86,'B2B - Flux 2 - CII'!$A95:$R350,15,FALSE)=0,"",VLOOKUP($A86,'B2B - Flux 2 - CII'!$A95:$R350,15,FALSE))</f>
        <v/>
      </c>
      <c r="Q86" s="22" t="str">
        <f xml:space="preserve"> IF(VLOOKUP($A86,'B2B - Flux 2 - CII'!$A95:$R350,16,FALSE)=0,"",VLOOKUP($A86,'B2B - Flux 2 - CII'!$A95:$R350,16,FALSE))</f>
        <v>BR-25</v>
      </c>
      <c r="R86" s="158" t="str">
        <f xml:space="preserve"> IF(VLOOKUP($A86,'B2B - Flux 2 - CII'!$A95:$R350,17,FALSE)=0,"",VLOOKUP($A86,'B2B - Flux 2 - CII'!$A95:$R350,17,FALSE))</f>
        <v/>
      </c>
    </row>
  </sheetData>
  <autoFilter ref="A4:R86"/>
  <mergeCells count="1">
    <mergeCell ref="C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topLeftCell="A84" workbookViewId="0">
      <selection activeCell="D90" sqref="D90"/>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3.28515625" style="8" bestFit="1" customWidth="1"/>
    <col min="7" max="7" width="81.42578125" style="103" customWidth="1"/>
    <col min="8" max="8" width="30.140625" style="68" customWidth="1"/>
    <col min="9" max="9" width="10.5703125" style="68" customWidth="1"/>
    <col min="10" max="10" width="23.28515625" style="7" customWidth="1"/>
    <col min="11" max="11" width="51" style="10" customWidth="1"/>
    <col min="12" max="13" width="60.28515625" style="10" customWidth="1"/>
    <col min="14" max="14" width="21.5703125" style="151" customWidth="1"/>
    <col min="15" max="15" width="16" style="148" customWidth="1"/>
    <col min="16" max="16" width="16" style="109" customWidth="1"/>
    <col min="17" max="17" width="45.42578125" style="10" customWidth="1"/>
    <col min="18" max="16384" width="9.140625" style="93"/>
  </cols>
  <sheetData>
    <row r="1" spans="1:17" s="92" customFormat="1" x14ac:dyDescent="0.25">
      <c r="A1" s="64"/>
      <c r="B1" s="64" t="s">
        <v>265</v>
      </c>
      <c r="C1" s="64"/>
      <c r="D1" s="13"/>
      <c r="E1" s="13"/>
      <c r="F1" s="102"/>
      <c r="G1" s="102"/>
      <c r="H1" s="65"/>
      <c r="I1" s="65"/>
      <c r="J1" s="108"/>
      <c r="K1" s="14"/>
      <c r="L1" s="14"/>
      <c r="M1" s="14"/>
      <c r="N1" s="149"/>
      <c r="O1" s="141"/>
      <c r="P1" s="108"/>
      <c r="Q1" s="14"/>
    </row>
    <row r="2" spans="1:17" s="92" customFormat="1" x14ac:dyDescent="0.25">
      <c r="A2" s="15"/>
      <c r="B2" s="102"/>
      <c r="C2" s="11"/>
      <c r="D2" s="13"/>
      <c r="E2" s="13"/>
      <c r="F2" s="11"/>
      <c r="G2" s="102"/>
      <c r="H2" s="65"/>
      <c r="I2" s="12"/>
      <c r="J2" s="12"/>
      <c r="K2" s="14"/>
      <c r="L2" s="14"/>
      <c r="M2" s="14"/>
      <c r="N2" s="150"/>
      <c r="O2" s="141"/>
      <c r="P2" s="108"/>
      <c r="Q2" s="14"/>
    </row>
    <row r="3" spans="1:17" s="92" customFormat="1" x14ac:dyDescent="0.25">
      <c r="A3" s="12"/>
      <c r="B3" s="102"/>
      <c r="C3" s="11"/>
      <c r="D3" s="13"/>
      <c r="E3" s="13"/>
      <c r="F3" s="13"/>
      <c r="G3" s="102"/>
      <c r="H3" s="65"/>
      <c r="I3" s="65"/>
      <c r="J3" s="12"/>
      <c r="K3" s="14"/>
      <c r="L3" s="14"/>
      <c r="M3" s="14"/>
      <c r="N3" s="149"/>
      <c r="O3" s="141"/>
      <c r="P3" s="108"/>
      <c r="Q3" s="14"/>
    </row>
    <row r="4" spans="1:17" ht="42.75" x14ac:dyDescent="0.25">
      <c r="A4" s="69" t="s">
        <v>9</v>
      </c>
      <c r="B4" s="69" t="s">
        <v>8</v>
      </c>
      <c r="C4" s="209" t="s">
        <v>10</v>
      </c>
      <c r="D4" s="211"/>
      <c r="E4" s="211"/>
      <c r="F4" s="210"/>
      <c r="G4" s="117" t="s">
        <v>1230</v>
      </c>
      <c r="H4" s="69" t="s">
        <v>11</v>
      </c>
      <c r="I4" s="69" t="s">
        <v>12</v>
      </c>
      <c r="J4" s="69" t="s">
        <v>13</v>
      </c>
      <c r="K4" s="69" t="s">
        <v>14</v>
      </c>
      <c r="L4" s="69" t="s">
        <v>952</v>
      </c>
      <c r="M4" s="69" t="s">
        <v>953</v>
      </c>
      <c r="N4" s="135" t="s">
        <v>481</v>
      </c>
      <c r="O4" s="135" t="s">
        <v>480</v>
      </c>
      <c r="P4" s="69" t="s">
        <v>1268</v>
      </c>
      <c r="Q4" s="69" t="s">
        <v>499</v>
      </c>
    </row>
    <row r="5" spans="1:17" x14ac:dyDescent="0.25">
      <c r="A5" s="18"/>
      <c r="B5" s="18"/>
      <c r="C5" s="18" t="s">
        <v>15</v>
      </c>
      <c r="D5" s="18" t="s">
        <v>16</v>
      </c>
      <c r="E5" s="110" t="s">
        <v>17</v>
      </c>
      <c r="F5" s="18" t="s">
        <v>18</v>
      </c>
      <c r="G5" s="18" t="s">
        <v>639</v>
      </c>
      <c r="H5" s="66"/>
      <c r="I5" s="66"/>
      <c r="J5" s="131"/>
      <c r="K5" s="20"/>
      <c r="L5" s="21"/>
      <c r="M5" s="21"/>
      <c r="N5" s="136"/>
      <c r="O5" s="136"/>
      <c r="P5" s="104"/>
      <c r="Q5" s="21"/>
    </row>
    <row r="6" spans="1:17" ht="57" x14ac:dyDescent="0.25">
      <c r="A6" s="23" t="s">
        <v>20</v>
      </c>
      <c r="B6" s="29" t="s">
        <v>19</v>
      </c>
      <c r="C6" s="24" t="s">
        <v>21</v>
      </c>
      <c r="D6" s="24"/>
      <c r="E6" s="24"/>
      <c r="F6" s="24"/>
      <c r="G6" s="101" t="s">
        <v>641</v>
      </c>
      <c r="H6" s="28" t="str">
        <f>IF(VLOOKUP($A6,'B2B - Flux 2 - UBL'!$A6:$P701,9,FALSE)=0,"",VLOOKUP($A6,'B2B - Flux 2 - UBL'!$A6:$P701,9,FALSE))</f>
        <v>IDENTIFIANT</v>
      </c>
      <c r="I6" s="28">
        <f>IF(VLOOKUP($A6,'B2B - Flux 2 - UBL'!$A6:$P701,10,FALSE)=0,"",VLOOKUP($A6,'B2B - Flux 2 - UBL'!$A6:$P701,10,FALSE))</f>
        <v>20</v>
      </c>
      <c r="J6" s="28" t="str">
        <f>IF(VLOOKUP($A6,'B2B - Flux 2 - UBL'!$A6:$P701,11,FALSE)=0,"",VLOOKUP($A6,'B2B - Flux 2 - UBL'!$A6:$P701,11,FALSE))</f>
        <v/>
      </c>
      <c r="K6" s="26" t="str">
        <f>IF(VLOOKUP($A6,'B2B - Flux 2 - UBL'!$A6:$P701,12,FALSE)=0,"",VLOOKUP($A6,'B2B - Flux 2 - UBL'!$A6:$P701,12,FALSE))</f>
        <v/>
      </c>
      <c r="L6" s="27" t="str">
        <f>IF(VLOOKUP($A6,'B2B - Flux 2 - UBL'!$A6:$P701,13,FALSE)=0,"",VLOOKUP($A6,'B2B - Flux 2 - UBL'!$A6:$P701,13,FALSE))</f>
        <v>Identification unique de la Facture.</v>
      </c>
      <c r="M6" s="27" t="str">
        <f>IF(VLOOKUP($A6,'B2B - Flux 2 - UBL'!$A6:$P701,14,FALSE)=0,"",VLOOKUP($A6,'B2B - Flux 2 - UBL'!$A6:$P701,14,FALSE))</f>
        <v>Numéro séquentiel requis à l'Article 226(2) de la Directive 2006/112/CE [2], pour identifier la Facture de façon unique. Il peut être basé sur une ou plusieurs séries, qui peuvent comporter des caractères alphanumériques.</v>
      </c>
      <c r="N6" s="22" t="str">
        <f>IF(VLOOKUP($A6,'B2B - Flux 2 - UBL'!$A6:$P701,15,FALSE)=0,"",VLOOKUP($A6,'B2B - Flux 2 - UBL'!$A6:$P701,15,FALSE))</f>
        <v>G1.05
G1.06
G1.42</v>
      </c>
      <c r="O6" s="22" t="str">
        <f>IF(VLOOKUP($A6,'B2B - Flux 2 - UBL'!$A6:$P701,16,FALSE)=0,"",VLOOKUP($A6,'B2B - Flux 2 - UBL'!$A6:$P701,16,FALSE))</f>
        <v/>
      </c>
      <c r="P6" s="22" t="str">
        <f>IF(VLOOKUP($A6,'B2B - Flux 2 - UBL'!$A6:$Q701,17,FALSE)=0,"",VLOOKUP($A6,'B2B - Flux 2 - UBL'!$A6:$Q701,17,FALSE))</f>
        <v>BR-2</v>
      </c>
      <c r="Q6" s="27"/>
    </row>
    <row r="7" spans="1:17" ht="42.75" x14ac:dyDescent="0.25">
      <c r="A7" s="23" t="s">
        <v>24</v>
      </c>
      <c r="B7" s="29" t="s">
        <v>19</v>
      </c>
      <c r="C7" s="24" t="s">
        <v>25</v>
      </c>
      <c r="D7" s="24"/>
      <c r="E7" s="24"/>
      <c r="F7" s="24"/>
      <c r="G7" s="101" t="s">
        <v>643</v>
      </c>
      <c r="H7" s="28" t="str">
        <f>IF(VLOOKUP($A7,'B2B - Flux 2 - UBL'!$A7:$P702,9,FALSE)=0,"",VLOOKUP($A7,'B2B - Flux 2 - UBL'!$A7:$P702,9,FALSE))</f>
        <v>DATE</v>
      </c>
      <c r="I7" s="28" t="str">
        <f>IF(VLOOKUP($A7,'B2B - Flux 2 - UBL'!$A7:$P702,10,FALSE)=0,"",VLOOKUP($A7,'B2B - Flux 2 - UBL'!$A7:$P702,10,FALSE))</f>
        <v>ISO</v>
      </c>
      <c r="J7" s="28" t="str">
        <f ca="1">IF(RIGHT(CELL("nomfichier",A1),LEN(CELL("nomfichier",A1))-FIND("]",CELL("nomfichier",A1)))="B2B - Flux 1&amp;2 - UBL","AAAA-MM-JJ","AAAAMMJJ")</f>
        <v>AAAAMMJJ</v>
      </c>
      <c r="K7" s="55" t="str">
        <f>IF(VLOOKUP($A7,'B2B - Flux 2 - UBL'!$A7:$P702,12,FALSE)=0,"",VLOOKUP($A7,'B2B - Flux 2 - UBL'!$A7:$P702,12,FALSE))</f>
        <v/>
      </c>
      <c r="L7" s="27" t="str">
        <f>IF(VLOOKUP($A7,'B2B - Flux 2 - UBL'!$A7:$P702,13,FALSE)=0,"",VLOOKUP($A7,'B2B - Flux 2 - UBL'!$A7:$P702,13,FALSE))</f>
        <v>Date à laquelle la Facture a été émise.</v>
      </c>
      <c r="M7" s="27" t="str">
        <f>IF(VLOOKUP($A7,'B2B - Flux 2 - UBL'!$A7:$P702,14,FALSE)=0,"",VLOOKUP($A7,'B2B - Flux 2 - UBL'!$A7:$P702,14,FALSE))</f>
        <v/>
      </c>
      <c r="N7" s="144" t="str">
        <f>IF(VLOOKUP($A7,'B2B - Flux 2 - UBL'!$A7:$P702,15,FALSE)=0,"",VLOOKUP($A7,'B2B - Flux 2 - UBL'!$A7:$P702,15,FALSE))</f>
        <v>G1.07
G1.09
G1.36</v>
      </c>
      <c r="O7" s="144" t="str">
        <f>IF(VLOOKUP($A7,'B2B - Flux 2 - UBL'!$A7:$P702,16,FALSE)=0,"",VLOOKUP($A7,'B2B - Flux 2 - UBL'!$A7:$P702,16,FALSE))</f>
        <v/>
      </c>
      <c r="P7" s="22" t="str">
        <f>IF(VLOOKUP($A7,'B2B - Flux 2 - UBL'!$A7:$Q702,17,FALSE)=0,"",VLOOKUP($A7,'B2B - Flux 2 - UBL'!$A7:$Q702,17,FALSE))</f>
        <v>BR-3</v>
      </c>
      <c r="Q7" s="27"/>
    </row>
    <row r="8" spans="1:17" ht="71.25" x14ac:dyDescent="0.25">
      <c r="A8" s="23" t="s">
        <v>29</v>
      </c>
      <c r="B8" s="29" t="s">
        <v>19</v>
      </c>
      <c r="C8" s="24" t="s">
        <v>30</v>
      </c>
      <c r="D8" s="24"/>
      <c r="E8" s="24"/>
      <c r="F8" s="24"/>
      <c r="G8" s="101" t="s">
        <v>644</v>
      </c>
      <c r="H8" s="28" t="str">
        <f>IF(VLOOKUP($A8,'B2B - Flux 2 - UBL'!$A8:$P703,9,FALSE)=0,"",VLOOKUP($A8,'B2B - Flux 2 - UBL'!$A8:$P703,9,FALSE))</f>
        <v>CODE</v>
      </c>
      <c r="I8" s="28">
        <f>IF(VLOOKUP($A8,'B2B - Flux 2 - UBL'!$A8:$P703,10,FALSE)=0,"",VLOOKUP($A8,'B2B - Flux 2 - UBL'!$A8:$P703,10,FALSE))</f>
        <v>3</v>
      </c>
      <c r="J8" s="28" t="str">
        <f>IF(VLOOKUP($A8,'B2B - Flux 2 - UBL'!$A8:$P703,11,FALSE)=0,"",VLOOKUP($A8,'B2B - Flux 2 - UBL'!$A8:$P703,11,FALSE))</f>
        <v>UNTDID 1001</v>
      </c>
      <c r="K8" s="55" t="str">
        <f>IF(VLOOKUP($A8,'B2B - Flux 2 - UBL'!$A8:$P703,12,FALSE)=0,"",VLOOKUP($A8,'B2B - Flux 2 - UBL'!$A8:$P703,12,FALSE))</f>
        <v/>
      </c>
      <c r="L8" s="27" t="str">
        <f>IF(VLOOKUP($A8,'B2B - Flux 2 - UBL'!$A8:$P703,13,FALSE)=0,"",VLOOKUP($A8,'B2B - Flux 2 - UBL'!$A8:$P703,13,FALSE))</f>
        <v>Code spécifiant le type fonctionnel de la Facture.</v>
      </c>
      <c r="M8" s="27" t="str">
        <f>IF(VLOOKUP($A8,'B2B - Flux 2 - UBL'!$A8:$P703,14,FALSE)=0,"",VLOOKUP($A8,'B2B - Flux 2 - UBL'!$A8:$P703,14,FALSE))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44" t="str">
        <f>IF(VLOOKUP($A8,'B2B - Flux 2 - UBL'!$A8:$P703,15,FALSE)=0,"",VLOOKUP($A8,'B2B - Flux 2 - UBL'!$A8:$P703,15,FALSE))</f>
        <v>G1.01</v>
      </c>
      <c r="O8" s="144" t="str">
        <f>IF(VLOOKUP($A8,'B2B - Flux 2 - UBL'!$A8:$P703,16,FALSE)=0,"",VLOOKUP($A8,'B2B - Flux 2 - UBL'!$A8:$P703,16,FALSE))</f>
        <v/>
      </c>
      <c r="P8" s="22" t="str">
        <f>IF(VLOOKUP($A8,'B2B - Flux 2 - UBL'!$A8:$Q703,17,FALSE)=0,"",VLOOKUP($A8,'B2B - Flux 2 - UBL'!$A8:$Q703,17,FALSE))</f>
        <v>BR-4</v>
      </c>
      <c r="Q8" s="27"/>
    </row>
    <row r="9" spans="1:17" ht="114" x14ac:dyDescent="0.25">
      <c r="A9" s="23" t="s">
        <v>33</v>
      </c>
      <c r="B9" s="29" t="s">
        <v>19</v>
      </c>
      <c r="C9" s="24" t="s">
        <v>34</v>
      </c>
      <c r="D9" s="24"/>
      <c r="E9" s="24"/>
      <c r="F9" s="24"/>
      <c r="G9" s="101" t="s">
        <v>645</v>
      </c>
      <c r="H9" s="28" t="str">
        <f>IF(VLOOKUP($A9,'B2B - Flux 2 - UBL'!$A9:$P704,9,FALSE)=0,"",VLOOKUP($A9,'B2B - Flux 2 - UBL'!$A9:$P704,9,FALSE))</f>
        <v>CODE</v>
      </c>
      <c r="I9" s="28">
        <f>IF(VLOOKUP($A9,'B2B - Flux 2 - UBL'!$A9:$P704,10,FALSE)=0,"",VLOOKUP($A9,'B2B - Flux 2 - UBL'!$A9:$P704,10,FALSE))</f>
        <v>3</v>
      </c>
      <c r="J9" s="28" t="str">
        <f>IF(VLOOKUP($A9,'B2B - Flux 2 - UBL'!$A9:$P704,11,FALSE)=0,"",VLOOKUP($A9,'B2B - Flux 2 - UBL'!$A9:$P704,11,FALSE))</f>
        <v>ISO 4217</v>
      </c>
      <c r="K9" s="29" t="str">
        <f>IF(VLOOKUP($A9,'B2B - Flux 2 - UBL'!$A9:$P704,12,FALSE)=0,"",VLOOKUP($A9,'B2B - Flux 2 - UBL'!$A9:$P704,12,FALSE))</f>
        <v/>
      </c>
      <c r="L9" s="27" t="str">
        <f>IF(VLOOKUP($A9,'B2B - Flux 2 - UBL'!$A9:$P704,13,FALSE)=0,"",VLOOKUP($A9,'B2B - Flux 2 - UBL'!$A9:$P704,13,FALSE))</f>
        <v>Devise dans laquelle tous les montants de la Facture sont exprimés, à l'exception du montant total de la TVA dans la devise de comptabilisation.</v>
      </c>
      <c r="M9" s="27" t="str">
        <f>IF(VLOOKUP($A9,'B2B - Flux 2 - UBL'!$A9:$P704,14,FALSE)=0,"",VLOOKUP($A9,'B2B - Flux 2 - UBL'!$A9:$P704,14,FALSE))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44" t="str">
        <f>IF(VLOOKUP($A9,'B2B - Flux 2 - UBL'!$A9:$P704,15,FALSE)=0,"",VLOOKUP($A9,'B2B - Flux 2 - UBL'!$A9:$P704,15,FALSE))</f>
        <v>G1.10</v>
      </c>
      <c r="O9" s="144" t="str">
        <f>IF(VLOOKUP($A9,'B2B - Flux 2 - UBL'!$A9:$P704,16,FALSE)=0,"",VLOOKUP($A9,'B2B - Flux 2 - UBL'!$A9:$P704,16,FALSE))</f>
        <v/>
      </c>
      <c r="P9" s="22" t="str">
        <f>IF(VLOOKUP($A9,'B2B - Flux 2 - UBL'!$A9:$Q704,17,FALSE)=0,"",VLOOKUP($A9,'B2B - Flux 2 - UBL'!$A9:$Q704,17,FALSE))</f>
        <v>BR-5</v>
      </c>
      <c r="Q9" s="27"/>
    </row>
    <row r="10" spans="1:17" ht="142.5" x14ac:dyDescent="0.25">
      <c r="A10" s="23" t="s">
        <v>270</v>
      </c>
      <c r="B10" s="29" t="s">
        <v>36</v>
      </c>
      <c r="C10" s="24" t="s">
        <v>271</v>
      </c>
      <c r="D10" s="24"/>
      <c r="E10" s="24"/>
      <c r="F10" s="24"/>
      <c r="G10" s="101" t="s">
        <v>646</v>
      </c>
      <c r="H10" s="28" t="str">
        <f>IF(VLOOKUP($A10,'B2B - Flux 2 - UBL'!$A10:$P705,9,FALSE)=0,"",VLOOKUP($A10,'B2B - Flux 2 - UBL'!$A10:$P705,9,FALSE))</f>
        <v>CODE</v>
      </c>
      <c r="I10" s="28">
        <f>IF(VLOOKUP($A10,'B2B - Flux 2 - UBL'!$A10:$P705,10,FALSE)=0,"",VLOOKUP($A10,'B2B - Flux 2 - UBL'!$A10:$P705,10,FALSE))</f>
        <v>3</v>
      </c>
      <c r="J10" s="28" t="str">
        <f>IF(VLOOKUP($A10,'B2B - Flux 2 - UBL'!$A10:$P705,11,FALSE)=0,"",VLOOKUP($A10,'B2B - Flux 2 - UBL'!$A10:$P705,11,FALSE))</f>
        <v>ISO 4217</v>
      </c>
      <c r="K10" s="29" t="str">
        <f>IF(VLOOKUP($A10,'B2B - Flux 2 - UBL'!$A10:$P705,12,FALSE)=0,"",VLOOKUP($A10,'B2B - Flux 2 - UBL'!$A10:$P705,12,FALSE))</f>
        <v/>
      </c>
      <c r="L10" s="27" t="str">
        <f>IF(VLOOKUP($A10,'B2B - Flux 2 - UBL'!$A10:$P705,13,FALSE)=0,"",VLOOKUP($A10,'B2B - Flux 2 - UBL'!$A10:$P705,13,FALSE))</f>
        <v>Devise utilisée pour la comptabilisation et la déclaration de la TVA, acceptée ou exigée dans le pays du Vendeur.</v>
      </c>
      <c r="M10" s="27" t="str">
        <f>IF(VLOOKUP($A10,'B2B - Flux 2 - UBL'!$A10:$P705,14,FALSE)=0,"",VLOOKUP($A10,'B2B - Flux 2 - UBL'!$A10:$P705,14,FALSE))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44" t="str">
        <f>IF(VLOOKUP($A10,'B2B - Flux 2 - UBL'!$A10:$P705,15,FALSE)=0,"",VLOOKUP($A10,'B2B - Flux 2 - UBL'!$A10:$P705,15,FALSE))</f>
        <v>G1.10
G6.08</v>
      </c>
      <c r="O10" s="144" t="str">
        <f>IF(VLOOKUP($A10,'B2B - Flux 2 - UBL'!$A10:$P705,16,FALSE)=0,"",VLOOKUP($A10,'B2B - Flux 2 - UBL'!$A10:$P705,16,FALSE))</f>
        <v/>
      </c>
      <c r="P10" s="22" t="str">
        <f>IF(VLOOKUP($A10,'B2B - Flux 2 - UBL'!$A10:$Q705,17,FALSE)=0,"",VLOOKUP($A10,'B2B - Flux 2 - UBL'!$A10:$Q705,17,FALSE))</f>
        <v/>
      </c>
      <c r="Q10" s="27"/>
    </row>
    <row r="11" spans="1:17" ht="99.75" x14ac:dyDescent="0.25">
      <c r="A11" s="23" t="s">
        <v>273</v>
      </c>
      <c r="B11" s="29" t="s">
        <v>36</v>
      </c>
      <c r="C11" s="24" t="s">
        <v>274</v>
      </c>
      <c r="D11" s="24"/>
      <c r="E11" s="24"/>
      <c r="F11" s="24"/>
      <c r="G11" s="101" t="s">
        <v>647</v>
      </c>
      <c r="H11" s="28" t="str">
        <f>IF(VLOOKUP($A11,'B2B - Flux 2 - UBL'!$A11:$P706,9,FALSE)=0,"",VLOOKUP($A11,'B2B - Flux 2 - UBL'!$A11:$P706,9,FALSE))</f>
        <v>DATE</v>
      </c>
      <c r="I11" s="28" t="str">
        <f>IF(VLOOKUP($A11,'B2B - Flux 2 - UBL'!$A11:$P706,10,FALSE)=0,"",VLOOKUP($A11,'B2B - Flux 2 - UBL'!$A11:$P706,10,FALSE))</f>
        <v>ISO</v>
      </c>
      <c r="J11" s="28" t="str">
        <f ca="1">IF(RIGHT(CELL("nomfichier",A5),LEN(CELL("nomfichier",A5))-FIND("]",CELL("nomfichier",A5)))="B2B - Flux 1&amp;2 - UBL","AAAA-MM-JJ","AAAAMMJJ")</f>
        <v>AAAAMMJJ</v>
      </c>
      <c r="K11" s="29" t="str">
        <f>IF(VLOOKUP($A11,'B2B - Flux 2 - UBL'!$A11:$P706,12,FALSE)=0,"",VLOOKUP($A11,'B2B - Flux 2 - UBL'!$A11:$P706,12,FALSE))</f>
        <v>Cette donnée n'est pas utilisée en général en France. C'est BT-8 qui indique le régime qui est normalement utilisée.</v>
      </c>
      <c r="L11" s="27" t="str">
        <f>IF(VLOOKUP($A11,'B2B - Flux 2 - UBL'!$A11:$P706,13,FALSE)=0,"",VLOOKUP($A11,'B2B - Flux 2 - UBL'!$A11:$P706,13,FALSE))</f>
        <v>Date à laquelle la TVA devient imputable pour le Vendeur et pour l'Acheteur dans la mesure où cette date peut être déterminée et diffère de la date d'émission de la facture, conformément à la directive TVA.</v>
      </c>
      <c r="M11" s="27" t="str">
        <f>IF(VLOOKUP($A11,'B2B - Flux 2 - UBL'!$A11:$P706,14,FALSE)=0,"",VLOOKUP($A11,'B2B - Flux 2 - UBL'!$A11:$P706,14,FALSE))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N11" s="144" t="str">
        <f>IF(VLOOKUP($A11,'B2B - Flux 2 - UBL'!$A11:$P706,15,FALSE)=0,"",VLOOKUP($A11,'B2B - Flux 2 - UBL'!$A11:$P706,15,FALSE))</f>
        <v>G1.09
G1.36</v>
      </c>
      <c r="O11" s="144" t="str">
        <f>IF(VLOOKUP($A11,'B2B - Flux 2 - UBL'!$A11:$P706,16,FALSE)=0,"",VLOOKUP($A11,'B2B - Flux 2 - UBL'!$A11:$P706,16,FALSE))</f>
        <v/>
      </c>
      <c r="P11" s="22" t="str">
        <f>IF(VLOOKUP($A11,'B2B - Flux 2 - UBL'!$A11:$Q706,17,FALSE)=0,"",VLOOKUP($A11,'B2B - Flux 2 - UBL'!$A11:$Q706,17,FALSE))</f>
        <v>BR-CO-3</v>
      </c>
      <c r="Q11" s="27"/>
    </row>
    <row r="12" spans="1:17" ht="142.5" x14ac:dyDescent="0.25">
      <c r="A12" s="23" t="s">
        <v>37</v>
      </c>
      <c r="B12" s="29" t="s">
        <v>36</v>
      </c>
      <c r="C12" s="24" t="s">
        <v>38</v>
      </c>
      <c r="D12" s="24"/>
      <c r="E12" s="24"/>
      <c r="F12" s="24"/>
      <c r="G12" s="101" t="s">
        <v>648</v>
      </c>
      <c r="H12" s="28" t="str">
        <f>IF(VLOOKUP($A12,'B2B - Flux 2 - UBL'!$A12:$P707,9,FALSE)=0,"",VLOOKUP($A12,'B2B - Flux 2 - UBL'!$A12:$P707,9,FALSE))</f>
        <v>CODE</v>
      </c>
      <c r="I12" s="28">
        <f>IF(VLOOKUP($A12,'B2B - Flux 2 - UBL'!$A12:$P707,10,FALSE)=0,"",VLOOKUP($A12,'B2B - Flux 2 - UBL'!$A12:$P707,10,FALSE))</f>
        <v>2</v>
      </c>
      <c r="J12" s="28" t="s">
        <v>1256</v>
      </c>
      <c r="K12" s="55" t="str">
        <f>IF(VLOOKUP($A12,'B2B - Flux 2 - UBL'!$A12:$P707,12,FALSE)=0,"",VLOOKUP($A12,'B2B - Flux 2 - UBL'!$A12:$P707,12,FALSE))</f>
        <v/>
      </c>
      <c r="L12" s="27" t="str">
        <f>IF(VLOOKUP($A12,'B2B - Flux 2 - UBL'!$A12:$P707,13,FALSE)=0,"",VLOOKUP($A12,'B2B - Flux 2 - UBL'!$A12:$P707,13,FALSE))</f>
        <v>Code spécifiant la date à laquelle la TVA devient imputable pour le Vendeur et pour l'Acheteur</v>
      </c>
      <c r="M12" s="27" t="str">
        <f>IF(VLOOKUP($A12,'B2B - Flux 2 - UBL'!$A12:$P707,14,FALSE)=0,"",VLOOKUP($A12,'B2B - Flux 2 - UBL'!$A12:$P707,14,FALSE))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2" s="144" t="str">
        <f>IF(VLOOKUP($A12,'B2B - Flux 2 - UBL'!$A12:$P707,15,FALSE)=0,"",VLOOKUP($A12,'B2B - Flux 2 - UBL'!$A12:$P707,15,FALSE))</f>
        <v>G1.43
G6.08</v>
      </c>
      <c r="O12" s="144" t="str">
        <f>IF(VLOOKUP($A12,'B2B - Flux 2 - UBL'!$A12:$P707,16,FALSE)=0,"",VLOOKUP($A12,'B2B - Flux 2 - UBL'!$A12:$P707,16,FALSE))</f>
        <v/>
      </c>
      <c r="P12" s="22" t="str">
        <f>IF(VLOOKUP($A12,'B2B - Flux 2 - UBL'!$A12:$Q707,17,FALSE)=0,"",VLOOKUP($A12,'B2B - Flux 2 - UBL'!$A12:$Q707,17,FALSE))</f>
        <v>BR-CO-3</v>
      </c>
      <c r="Q12" s="27"/>
    </row>
    <row r="13" spans="1:17" ht="90" customHeight="1" x14ac:dyDescent="0.25">
      <c r="A13" s="23" t="s">
        <v>39</v>
      </c>
      <c r="B13" s="29" t="s">
        <v>36</v>
      </c>
      <c r="C13" s="24" t="s">
        <v>40</v>
      </c>
      <c r="D13" s="24"/>
      <c r="E13" s="24"/>
      <c r="F13" s="24"/>
      <c r="G13" s="101" t="s">
        <v>649</v>
      </c>
      <c r="H13" s="28" t="str">
        <f>IF(VLOOKUP($A13,'B2B - Flux 2 - UBL'!$A13:$P708,9,FALSE)=0,"",VLOOKUP($A13,'B2B - Flux 2 - UBL'!$A13:$P708,9,FALSE))</f>
        <v>DATE</v>
      </c>
      <c r="I13" s="28" t="str">
        <f>IF(VLOOKUP($A13,'B2B - Flux 2 - UBL'!$A13:$P708,10,FALSE)=0,"",VLOOKUP($A13,'B2B - Flux 2 - UBL'!$A13:$P708,10,FALSE))</f>
        <v>ISO</v>
      </c>
      <c r="J13" s="28" t="str">
        <f ca="1">IF(RIGHT(CELL("nomfichier",A7),LEN(CELL("nomfichier",A7))-FIND("]",CELL("nomfichier",A7)))="B2B - Flux 1&amp;2 - UBL","AAAA-MM-JJ","AAAAMMJJ")</f>
        <v>AAAAMMJJ</v>
      </c>
      <c r="K13" s="55" t="str">
        <f>IF(VLOOKUP($A13,'B2B - Flux 2 - UBL'!$A13:$P708,12,FALSE)=0,"",VLOOKUP($A13,'B2B - Flux 2 - UBL'!$A13:$P708,12,FALSE))</f>
        <v/>
      </c>
      <c r="L13" s="27" t="str">
        <f>IF(VLOOKUP($A13,'B2B - Flux 2 - UBL'!$A13:$P708,13,FALSE)=0,"",VLOOKUP($A13,'B2B - Flux 2 - UBL'!$A13:$P708,13,FALSE))</f>
        <v>Date à laquelle le paiement est dû.</v>
      </c>
      <c r="M13" s="27" t="str">
        <f>IF(VLOOKUP($A13,'B2B - Flux 2 - UBL'!$A13:$P708,14,FALSE)=0,"",VLOOKUP($A13,'B2B - Flux 2 - UBL'!$A13:$P708,14,FALSE))</f>
        <v>La date d'échéance correspond à la date à laquelle le paiement net est dû. Pour les paiements partiels, il s'agit de la première date d'échéance nette. La description correspondant à des conditions de paiement plus complexes est indiquée dans le BT-20.</v>
      </c>
      <c r="N13" s="144" t="str">
        <f>IF(VLOOKUP($A13,'B2B - Flux 2 - UBL'!$A13:$P708,15,FALSE)=0,"",VLOOKUP($A13,'B2B - Flux 2 - UBL'!$A13:$P708,15,FALSE))</f>
        <v>G1.09
G1.36
P1.12</v>
      </c>
      <c r="O13" s="144" t="str">
        <f>IF(VLOOKUP($A13,'B2B - Flux 2 - UBL'!$A13:$P708,16,FALSE)=0,"",VLOOKUP($A13,'B2B - Flux 2 - UBL'!$A13:$P708,16,FALSE))</f>
        <v/>
      </c>
      <c r="P13" s="22" t="str">
        <f>IF(VLOOKUP($A13,'B2B - Flux 2 - UBL'!$A13:$Q708,17,FALSE)=0,"",VLOOKUP($A13,'B2B - Flux 2 - UBL'!$A13:$Q708,17,FALSE))</f>
        <v>BR-CO-25</v>
      </c>
      <c r="Q13" s="27"/>
    </row>
    <row r="14" spans="1:17" ht="42.75" x14ac:dyDescent="0.25">
      <c r="A14" s="23" t="s">
        <v>43</v>
      </c>
      <c r="B14" s="29" t="s">
        <v>36</v>
      </c>
      <c r="C14" s="24" t="s">
        <v>933</v>
      </c>
      <c r="D14" s="24"/>
      <c r="E14" s="24"/>
      <c r="F14" s="24"/>
      <c r="G14" s="101" t="s">
        <v>650</v>
      </c>
      <c r="H14" s="28" t="str">
        <f>IF(VLOOKUP($A14,'B2B - Flux 2 - UBL'!$A14:$P709,9,FALSE)=0,"",VLOOKUP($A14,'B2B - Flux 2 - UBL'!$A14:$P709,9,FALSE))</f>
        <v>TEXTE</v>
      </c>
      <c r="I14" s="28">
        <f>IF(VLOOKUP($A14,'B2B - Flux 2 - UBL'!$A14:$P709,10,FALSE)=0,"",VLOOKUP($A14,'B2B - Flux 2 - UBL'!$A14:$P709,10,FALSE))</f>
        <v>100</v>
      </c>
      <c r="J14" s="28" t="str">
        <f>IF(VLOOKUP($A14,'B2B - Flux 2 - UBL'!$A14:$P709,11,FALSE)=0,"",VLOOKUP($A14,'B2B - Flux 2 - UBL'!$A14:$P709,11,FALSE))</f>
        <v/>
      </c>
      <c r="K14" s="55" t="str">
        <f>IF(VLOOKUP($A14,'B2B - Flux 2 - UBL'!$A14:$P709,12,FALSE)=0,"",VLOOKUP($A14,'B2B - Flux 2 - UBL'!$A14:$P709,12,FALSE))</f>
        <v/>
      </c>
      <c r="L14" s="27" t="str">
        <f>IF(VLOOKUP($A14,'B2B - Flux 2 - UBL'!$A14:$P709,13,FALSE)=0,"",VLOOKUP($A14,'B2B - Flux 2 - UBL'!$A14:$P709,13,FALSE))</f>
        <v>Identifiant attribué par l'Acheteur et destiné au routage de la facture en interne.</v>
      </c>
      <c r="M14" s="27" t="str">
        <f>IF(VLOOKUP($A14,'B2B - Flux 2 - UBL'!$A14:$P709,14,FALSE)=0,"",VLOOKUP($A14,'B2B - Flux 2 - UBL'!$A14:$P709,14,FALSE))</f>
        <v>L'identifiant est défini par l'Acheteur (par exemple, ID de contact, service, ID de bureau, code de projet) mais est indiqué par le Vendeur dans la Facture.</v>
      </c>
      <c r="N14" s="144" t="str">
        <f>IF(VLOOKUP($A14,'B2B - Flux 2 - UBL'!$A14:$P709,15,FALSE)=0,"",VLOOKUP($A14,'B2B - Flux 2 - UBL'!$A14:$P709,15,FALSE))</f>
        <v>G2.19
G2.29</v>
      </c>
      <c r="O14" s="144" t="str">
        <f>IF(VLOOKUP($A14,'B2B - Flux 2 - UBL'!$A14:$P709,16,FALSE)=0,"",VLOOKUP($A14,'B2B - Flux 2 - UBL'!$A14:$P709,16,FALSE))</f>
        <v/>
      </c>
      <c r="P14" s="22" t="str">
        <f>IF(VLOOKUP($A14,'B2B - Flux 2 - UBL'!$A14:$Q709,17,FALSE)=0,"",VLOOKUP($A14,'B2B - Flux 2 - UBL'!$A14:$Q709,17,FALSE))</f>
        <v/>
      </c>
      <c r="Q14" s="27"/>
    </row>
    <row r="15" spans="1:17" ht="28.5" x14ac:dyDescent="0.25">
      <c r="A15" s="23" t="s">
        <v>275</v>
      </c>
      <c r="B15" s="29" t="s">
        <v>36</v>
      </c>
      <c r="C15" s="24" t="s">
        <v>277</v>
      </c>
      <c r="D15" s="24"/>
      <c r="E15" s="24"/>
      <c r="F15" s="24"/>
      <c r="G15" s="101" t="s">
        <v>651</v>
      </c>
      <c r="H15" s="28" t="str">
        <f>IF(VLOOKUP($A15,'B2B - Flux 2 - UBL'!$A15:$P710,9,FALSE)=0,"",VLOOKUP($A15,'B2B - Flux 2 - UBL'!$A15:$P710,9,FALSE))</f>
        <v>REFERENCE DE DOCUMENT</v>
      </c>
      <c r="I15" s="28">
        <f>IF(VLOOKUP($A15,'B2B - Flux 2 - UBL'!$A15:$P710,10,FALSE)=0,"",VLOOKUP($A15,'B2B - Flux 2 - UBL'!$A15:$P710,10,FALSE))</f>
        <v>50</v>
      </c>
      <c r="J15" s="28" t="str">
        <f>IF(VLOOKUP($A15,'B2B - Flux 2 - UBL'!$A15:$P710,11,FALSE)=0,"",VLOOKUP($A15,'B2B - Flux 2 - UBL'!$A15:$P710,11,FALSE))</f>
        <v/>
      </c>
      <c r="K15" s="55" t="str">
        <f>IF(VLOOKUP($A15,'B2B - Flux 2 - UBL'!$A15:$P710,12,FALSE)=0,"",VLOOKUP($A15,'B2B - Flux 2 - UBL'!$A15:$P710,12,FALSE))</f>
        <v/>
      </c>
      <c r="L15" s="27" t="str">
        <f>IF(VLOOKUP($A15,'B2B - Flux 2 - UBL'!$A15:$P710,13,FALSE)=0,"",VLOOKUP($A15,'B2B - Flux 2 - UBL'!$A15:$P710,13,FALSE))</f>
        <v>Identification du projet auquel la facture fait référence</v>
      </c>
      <c r="M15" s="27" t="str">
        <f>IF(VLOOKUP($A15,'B2B - Flux 2 - UBL'!$A15:$P710,14,FALSE)=0,"",VLOOKUP($A15,'B2B - Flux 2 - UBL'!$A15:$P710,14,FALSE))</f>
        <v/>
      </c>
      <c r="N15" s="144" t="str">
        <f>IF(VLOOKUP($A15,'B2B - Flux 2 - UBL'!$A15:$P710,15,FALSE)=0,"",VLOOKUP($A15,'B2B - Flux 2 - UBL'!$A15:$P710,15,FALSE))</f>
        <v/>
      </c>
      <c r="O15" s="144" t="str">
        <f>IF(VLOOKUP($A15,'B2B - Flux 2 - UBL'!$A15:$P710,16,FALSE)=0,"",VLOOKUP($A15,'B2B - Flux 2 - UBL'!$A15:$P710,16,FALSE))</f>
        <v/>
      </c>
      <c r="P15" s="22" t="str">
        <f>IF(VLOOKUP($A15,'B2B - Flux 2 - UBL'!$A15:$Q710,17,FALSE)=0,"",VLOOKUP($A15,'B2B - Flux 2 - UBL'!$A15:$Q710,17,FALSE))</f>
        <v/>
      </c>
      <c r="Q15" s="27"/>
    </row>
    <row r="16" spans="1:17" ht="28.5" x14ac:dyDescent="0.25">
      <c r="A16" s="23" t="s">
        <v>276</v>
      </c>
      <c r="B16" s="29" t="s">
        <v>36</v>
      </c>
      <c r="C16" s="24" t="s">
        <v>278</v>
      </c>
      <c r="D16" s="24"/>
      <c r="E16" s="24"/>
      <c r="F16" s="24"/>
      <c r="G16" s="101" t="s">
        <v>652</v>
      </c>
      <c r="H16" s="28" t="str">
        <f>IF(VLOOKUP($A16,'B2B - Flux 2 - UBL'!$A16:$P711,9,FALSE)=0,"",VLOOKUP($A16,'B2B - Flux 2 - UBL'!$A16:$P711,9,FALSE))</f>
        <v>REFERENCE DE DOCUMENT</v>
      </c>
      <c r="I16" s="28">
        <f>IF(VLOOKUP($A16,'B2B - Flux 2 - UBL'!$A16:$P711,10,FALSE)=0,"",VLOOKUP($A16,'B2B - Flux 2 - UBL'!$A16:$P711,10,FALSE))</f>
        <v>50</v>
      </c>
      <c r="J16" s="28" t="str">
        <f>IF(VLOOKUP($A16,'B2B - Flux 2 - UBL'!$A16:$P711,11,FALSE)=0,"",VLOOKUP($A16,'B2B - Flux 2 - UBL'!$A16:$P711,11,FALSE))</f>
        <v/>
      </c>
      <c r="K16" s="55" t="str">
        <f>IF(VLOOKUP($A16,'B2B - Flux 2 - UBL'!$A16:$P711,12,FALSE)=0,"",VLOOKUP($A16,'B2B - Flux 2 - UBL'!$A16:$P711,12,FALSE))</f>
        <v/>
      </c>
      <c r="L16" s="27" t="str">
        <f>IF(VLOOKUP($A16,'B2B - Flux 2 - UBL'!$A16:$P711,13,FALSE)=0,"",VLOOKUP($A16,'B2B - Flux 2 - UBL'!$A16:$P711,13,FALSE))</f>
        <v>Identifiant d'un contrat.</v>
      </c>
      <c r="M16" s="27" t="str">
        <f>IF(VLOOKUP($A16,'B2B - Flux 2 - UBL'!$A16:$P711,14,FALSE)=0,"",VLOOKUP($A16,'B2B - Flux 2 - UBL'!$A16:$P711,14,FALSE))</f>
        <v>L'identifiant du contrat devrait être unique pour une relation commerciale spécifique et pour une période de temps définie.</v>
      </c>
      <c r="N16" s="145" t="str">
        <f>IF(VLOOKUP($A16,'B2B - Flux 2 - UBL'!$A16:$P711,15,FALSE)=0,"",VLOOKUP($A16,'B2B - Flux 2 - UBL'!$A16:$P711,15,FALSE))</f>
        <v>G3.02</v>
      </c>
      <c r="O16" s="144" t="str">
        <f>IF(VLOOKUP($A16,'B2B - Flux 2 - UBL'!$A16:$P711,16,FALSE)=0,"",VLOOKUP($A16,'B2B - Flux 2 - UBL'!$A16:$P711,16,FALSE))</f>
        <v/>
      </c>
      <c r="P16" s="22" t="str">
        <f>IF(VLOOKUP($A16,'B2B - Flux 2 - UBL'!$A16:$Q711,17,FALSE)=0,"",VLOOKUP($A16,'B2B - Flux 2 - UBL'!$A16:$Q711,17,FALSE))</f>
        <v/>
      </c>
      <c r="Q16" s="27"/>
    </row>
    <row r="17" spans="1:17" ht="28.5" x14ac:dyDescent="0.25">
      <c r="A17" s="23" t="s">
        <v>44</v>
      </c>
      <c r="B17" s="29" t="s">
        <v>36</v>
      </c>
      <c r="C17" s="24" t="s">
        <v>45</v>
      </c>
      <c r="D17" s="24"/>
      <c r="E17" s="24"/>
      <c r="F17" s="24"/>
      <c r="G17" s="101" t="s">
        <v>653</v>
      </c>
      <c r="H17" s="28" t="str">
        <f>IF(VLOOKUP($A17,'B2B - Flux 2 - UBL'!$A17:$P712,9,FALSE)=0,"",VLOOKUP($A17,'B2B - Flux 2 - UBL'!$A17:$P712,9,FALSE))</f>
        <v>REFERENCE DE DOCUMENT</v>
      </c>
      <c r="I17" s="28">
        <f>IF(VLOOKUP($A17,'B2B - Flux 2 - UBL'!$A17:$P712,10,FALSE)=0,"",VLOOKUP($A17,'B2B - Flux 2 - UBL'!$A17:$P712,10,FALSE))</f>
        <v>50</v>
      </c>
      <c r="J17" s="28" t="str">
        <f>IF(VLOOKUP($A17,'B2B - Flux 2 - UBL'!$A17:$P712,11,FALSE)=0,"",VLOOKUP($A17,'B2B - Flux 2 - UBL'!$A17:$P712,11,FALSE))</f>
        <v/>
      </c>
      <c r="K17" s="55" t="str">
        <f>IF(VLOOKUP($A17,'B2B - Flux 2 - UBL'!$A17:$P712,12,FALSE)=0,"",VLOOKUP($A17,'B2B - Flux 2 - UBL'!$A17:$P712,12,FALSE))</f>
        <v/>
      </c>
      <c r="L17" s="27" t="str">
        <f>IF(VLOOKUP($A17,'B2B - Flux 2 - UBL'!$A17:$P712,13,FALSE)=0,"",VLOOKUP($A17,'B2B - Flux 2 - UBL'!$A17:$P712,13,FALSE))</f>
        <v>Identifiant d'un bon de commande référencé, généré par l'Acheteur.</v>
      </c>
      <c r="M17" s="27" t="str">
        <f>IF(VLOOKUP($A17,'B2B - Flux 2 - UBL'!$A17:$P712,14,FALSE)=0,"",VLOOKUP($A17,'B2B - Flux 2 - UBL'!$A17:$P712,14,FALSE))</f>
        <v/>
      </c>
      <c r="N17" s="144" t="str">
        <f>IF(VLOOKUP($A17,'B2B - Flux 2 - UBL'!$A17:$P712,15,FALSE)=0,"",VLOOKUP($A17,'B2B - Flux 2 - UBL'!$A17:$P712,15,FALSE))</f>
        <v>G3.01 (B2G)
G3.04</v>
      </c>
      <c r="O17" s="144" t="str">
        <f>IF(VLOOKUP($A17,'B2B - Flux 2 - UBL'!$A17:$P712,16,FALSE)=0,"",VLOOKUP($A17,'B2B - Flux 2 - UBL'!$A17:$P712,16,FALSE))</f>
        <v/>
      </c>
      <c r="P17" s="22" t="str">
        <f>IF(VLOOKUP($A17,'B2B - Flux 2 - UBL'!$A17:$Q712,17,FALSE)=0,"",VLOOKUP($A17,'B2B - Flux 2 - UBL'!$A17:$Q712,17,FALSE))</f>
        <v/>
      </c>
      <c r="Q17" s="27"/>
    </row>
    <row r="18" spans="1:17" ht="28.5" x14ac:dyDescent="0.25">
      <c r="A18" s="23" t="s">
        <v>281</v>
      </c>
      <c r="B18" s="29" t="s">
        <v>36</v>
      </c>
      <c r="C18" s="24" t="s">
        <v>287</v>
      </c>
      <c r="D18" s="24"/>
      <c r="E18" s="24"/>
      <c r="F18" s="24"/>
      <c r="G18" s="101" t="s">
        <v>654</v>
      </c>
      <c r="H18" s="28" t="str">
        <f>IF(VLOOKUP($A18,'B2B - Flux 2 - UBL'!$A18:$P713,9,FALSE)=0,"",VLOOKUP($A18,'B2B - Flux 2 - UBL'!$A18:$P713,9,FALSE))</f>
        <v>REFERENCE DE DOCUMENT</v>
      </c>
      <c r="I18" s="28">
        <f>IF(VLOOKUP($A18,'B2B - Flux 2 - UBL'!$A18:$P713,10,FALSE)=0,"",VLOOKUP($A18,'B2B - Flux 2 - UBL'!$A18:$P713,10,FALSE))</f>
        <v>50</v>
      </c>
      <c r="J18" s="28" t="str">
        <f>IF(VLOOKUP($A18,'B2B - Flux 2 - UBL'!$A18:$P713,11,FALSE)=0,"",VLOOKUP($A18,'B2B - Flux 2 - UBL'!$A18:$P713,11,FALSE))</f>
        <v/>
      </c>
      <c r="K18" s="55" t="str">
        <f>IF(VLOOKUP($A18,'B2B - Flux 2 - UBL'!$A18:$P713,12,FALSE)=0,"",VLOOKUP($A18,'B2B - Flux 2 - UBL'!$A18:$P713,12,FALSE))</f>
        <v/>
      </c>
      <c r="L18" s="27" t="str">
        <f>IF(VLOOKUP($A18,'B2B - Flux 2 - UBL'!$A18:$P713,13,FALSE)=0,"",VLOOKUP($A18,'B2B - Flux 2 - UBL'!$A18:$P713,13,FALSE))</f>
        <v>Identifiant d'un bon de commande référencé, généré par le Vendeur.</v>
      </c>
      <c r="M18" s="27" t="str">
        <f>IF(VLOOKUP($A18,'B2B - Flux 2 - UBL'!$A18:$P713,14,FALSE)=0,"",VLOOKUP($A18,'B2B - Flux 2 - UBL'!$A18:$P713,14,FALSE))</f>
        <v/>
      </c>
      <c r="N18" s="144" t="str">
        <f>IF(VLOOKUP($A18,'B2B - Flux 2 - UBL'!$A18:$P713,15,FALSE)=0,"",VLOOKUP($A18,'B2B - Flux 2 - UBL'!$A18:$P713,15,FALSE))</f>
        <v/>
      </c>
      <c r="O18" s="144" t="str">
        <f>IF(VLOOKUP($A18,'B2B - Flux 2 - UBL'!$A18:$P713,16,FALSE)=0,"",VLOOKUP($A18,'B2B - Flux 2 - UBL'!$A18:$P713,16,FALSE))</f>
        <v/>
      </c>
      <c r="P18" s="22" t="str">
        <f>IF(VLOOKUP($A18,'B2B - Flux 2 - UBL'!$A18:$Q713,17,FALSE)=0,"",VLOOKUP($A18,'B2B - Flux 2 - UBL'!$A18:$Q713,17,FALSE))</f>
        <v/>
      </c>
      <c r="Q18" s="27"/>
    </row>
    <row r="19" spans="1:17" ht="28.5" x14ac:dyDescent="0.25">
      <c r="A19" s="23" t="s">
        <v>282</v>
      </c>
      <c r="B19" s="29" t="s">
        <v>36</v>
      </c>
      <c r="C19" s="24" t="s">
        <v>288</v>
      </c>
      <c r="D19" s="24"/>
      <c r="E19" s="24"/>
      <c r="F19" s="24"/>
      <c r="G19" s="101" t="s">
        <v>655</v>
      </c>
      <c r="H19" s="28" t="str">
        <f>IF(VLOOKUP($A19,'B2B - Flux 2 - UBL'!$A19:$P714,9,FALSE)=0,"",VLOOKUP($A19,'B2B - Flux 2 - UBL'!$A19:$P714,9,FALSE))</f>
        <v>REFERENCE DE DOCUMENT</v>
      </c>
      <c r="I19" s="28">
        <f>IF(VLOOKUP($A19,'B2B - Flux 2 - UBL'!$A19:$P714,10,FALSE)=0,"",VLOOKUP($A19,'B2B - Flux 2 - UBL'!$A19:$P714,10,FALSE))</f>
        <v>50</v>
      </c>
      <c r="J19" s="28" t="str">
        <f>IF(VLOOKUP($A19,'B2B - Flux 2 - UBL'!$A19:$P714,11,FALSE)=0,"",VLOOKUP($A19,'B2B - Flux 2 - UBL'!$A19:$P714,11,FALSE))</f>
        <v/>
      </c>
      <c r="K19" s="55" t="str">
        <f>IF(VLOOKUP($A19,'B2B - Flux 2 - UBL'!$A19:$P714,12,FALSE)=0,"",VLOOKUP($A19,'B2B - Flux 2 - UBL'!$A19:$P714,12,FALSE))</f>
        <v/>
      </c>
      <c r="L19" s="27" t="str">
        <f>IF(VLOOKUP($A19,'B2B - Flux 2 - UBL'!$A19:$P714,13,FALSE)=0,"",VLOOKUP($A19,'B2B - Flux 2 - UBL'!$A19:$P714,13,FALSE))</f>
        <v>Identifiant d'un avis de réception référencé.</v>
      </c>
      <c r="M19" s="27" t="str">
        <f>IF(VLOOKUP($A19,'B2B - Flux 2 - UBL'!$A19:$P714,14,FALSE)=0,"",VLOOKUP($A19,'B2B - Flux 2 - UBL'!$A19:$P714,14,FALSE))</f>
        <v/>
      </c>
      <c r="N19" s="144" t="str">
        <f>IF(VLOOKUP($A19,'B2B - Flux 2 - UBL'!$A19:$P714,15,FALSE)=0,"",VLOOKUP($A19,'B2B - Flux 2 - UBL'!$A19:$P714,15,FALSE))</f>
        <v/>
      </c>
      <c r="O19" s="144" t="str">
        <f>IF(VLOOKUP($A19,'B2B - Flux 2 - UBL'!$A19:$P714,16,FALSE)=0,"",VLOOKUP($A19,'B2B - Flux 2 - UBL'!$A19:$P714,16,FALSE))</f>
        <v/>
      </c>
      <c r="P19" s="22" t="str">
        <f>IF(VLOOKUP($A19,'B2B - Flux 2 - UBL'!$A19:$Q714,17,FALSE)=0,"",VLOOKUP($A19,'B2B - Flux 2 - UBL'!$A19:$Q714,17,FALSE))</f>
        <v/>
      </c>
      <c r="Q19" s="27"/>
    </row>
    <row r="20" spans="1:17" ht="28.5" x14ac:dyDescent="0.25">
      <c r="A20" s="23" t="s">
        <v>283</v>
      </c>
      <c r="B20" s="29" t="s">
        <v>36</v>
      </c>
      <c r="C20" s="24" t="s">
        <v>289</v>
      </c>
      <c r="D20" s="24"/>
      <c r="E20" s="24"/>
      <c r="F20" s="24"/>
      <c r="G20" s="101" t="s">
        <v>656</v>
      </c>
      <c r="H20" s="28" t="str">
        <f>IF(VLOOKUP($A20,'B2B - Flux 2 - UBL'!$A20:$P715,9,FALSE)=0,"",VLOOKUP($A20,'B2B - Flux 2 - UBL'!$A20:$P715,9,FALSE))</f>
        <v>REFERENCE DE DOCUMENT</v>
      </c>
      <c r="I20" s="28">
        <f>IF(VLOOKUP($A20,'B2B - Flux 2 - UBL'!$A20:$P715,10,FALSE)=0,"",VLOOKUP($A20,'B2B - Flux 2 - UBL'!$A20:$P715,10,FALSE))</f>
        <v>50</v>
      </c>
      <c r="J20" s="28" t="str">
        <f>IF(VLOOKUP($A20,'B2B - Flux 2 - UBL'!$A20:$P715,11,FALSE)=0,"",VLOOKUP($A20,'B2B - Flux 2 - UBL'!$A20:$P715,11,FALSE))</f>
        <v/>
      </c>
      <c r="K20" s="55" t="str">
        <f>IF(VLOOKUP($A20,'B2B - Flux 2 - UBL'!$A20:$P715,12,FALSE)=0,"",VLOOKUP($A20,'B2B - Flux 2 - UBL'!$A20:$P715,12,FALSE))</f>
        <v/>
      </c>
      <c r="L20" s="27" t="str">
        <f>IF(VLOOKUP($A20,'B2B - Flux 2 - UBL'!$A20:$P715,13,FALSE)=0,"",VLOOKUP($A20,'B2B - Flux 2 - UBL'!$A20:$P715,13,FALSE))</f>
        <v>Identifiant d'un avis d'expédition référencé.</v>
      </c>
      <c r="M20" s="27" t="str">
        <f>IF(VLOOKUP($A20,'B2B - Flux 2 - UBL'!$A20:$P715,14,FALSE)=0,"",VLOOKUP($A20,'B2B - Flux 2 - UBL'!$A20:$P715,14,FALSE))</f>
        <v/>
      </c>
      <c r="N20" s="144" t="str">
        <f>IF(VLOOKUP($A20,'B2B - Flux 2 - UBL'!$A20:$P715,15,FALSE)=0,"",VLOOKUP($A20,'B2B - Flux 2 - UBL'!$A20:$P715,15,FALSE))</f>
        <v/>
      </c>
      <c r="O20" s="144" t="str">
        <f>IF(VLOOKUP($A20,'B2B - Flux 2 - UBL'!$A20:$P715,16,FALSE)=0,"",VLOOKUP($A20,'B2B - Flux 2 - UBL'!$A20:$P715,16,FALSE))</f>
        <v/>
      </c>
      <c r="P20" s="22" t="str">
        <f>IF(VLOOKUP($A20,'B2B - Flux 2 - UBL'!$A20:$Q715,17,FALSE)=0,"",VLOOKUP($A20,'B2B - Flux 2 - UBL'!$A20:$Q715,17,FALSE))</f>
        <v/>
      </c>
      <c r="Q20" s="27"/>
    </row>
    <row r="21" spans="1:17" ht="28.5" x14ac:dyDescent="0.25">
      <c r="A21" s="23" t="s">
        <v>284</v>
      </c>
      <c r="B21" s="29" t="s">
        <v>36</v>
      </c>
      <c r="C21" s="24" t="s">
        <v>290</v>
      </c>
      <c r="D21" s="24"/>
      <c r="E21" s="24"/>
      <c r="F21" s="24"/>
      <c r="G21" s="101" t="s">
        <v>657</v>
      </c>
      <c r="H21" s="28" t="str">
        <f>IF(VLOOKUP($A21,'B2B - Flux 2 - UBL'!$A21:$P716,9,FALSE)=0,"",VLOOKUP($A21,'B2B - Flux 2 - UBL'!$A21:$P716,9,FALSE))</f>
        <v>REFERENCE DE DOCUMENT</v>
      </c>
      <c r="I21" s="28">
        <f>IF(VLOOKUP($A21,'B2B - Flux 2 - UBL'!$A21:$P716,10,FALSE)=0,"",VLOOKUP($A21,'B2B - Flux 2 - UBL'!$A21:$P716,10,FALSE))</f>
        <v>50</v>
      </c>
      <c r="J21" s="28" t="str">
        <f>IF(VLOOKUP($A21,'B2B - Flux 2 - UBL'!$A21:$P716,11,FALSE)=0,"",VLOOKUP($A21,'B2B - Flux 2 - UBL'!$A21:$P716,11,FALSE))</f>
        <v/>
      </c>
      <c r="K21" s="55" t="str">
        <f>IF(VLOOKUP($A21,'B2B - Flux 2 - UBL'!$A21:$P716,12,FALSE)=0,"",VLOOKUP($A21,'B2B - Flux 2 - UBL'!$A21:$P716,12,FALSE))</f>
        <v/>
      </c>
      <c r="L21" s="27" t="str">
        <f>IF(VLOOKUP($A21,'B2B - Flux 2 - UBL'!$A21:$P716,13,FALSE)=0,"",VLOOKUP($A21,'B2B - Flux 2 - UBL'!$A21:$P716,13,FALSE))</f>
        <v>Identifiant d'un appel d'offres ou d'un lot</v>
      </c>
      <c r="M21" s="27" t="str">
        <f>IF(VLOOKUP($A21,'B2B - Flux 2 - UBL'!$A21:$P716,14,FALSE)=0,"",VLOOKUP($A21,'B2B - Flux 2 - UBL'!$A21:$P716,14,FALSE))</f>
        <v>Dans certains pays, une référence à l'appel d'offres qui a abouti au contrat doit être fournie.</v>
      </c>
      <c r="N21" s="144" t="str">
        <f>IF(VLOOKUP($A21,'B2B - Flux 2 - UBL'!$A21:$P716,15,FALSE)=0,"",VLOOKUP($A21,'B2B - Flux 2 - UBL'!$A21:$P716,15,FALSE))</f>
        <v/>
      </c>
      <c r="O21" s="144" t="str">
        <f>IF(VLOOKUP($A21,'B2B - Flux 2 - UBL'!$A21:$P716,16,FALSE)=0,"",VLOOKUP($A21,'B2B - Flux 2 - UBL'!$A21:$P716,16,FALSE))</f>
        <v/>
      </c>
      <c r="P21" s="22" t="str">
        <f>IF(VLOOKUP($A21,'B2B - Flux 2 - UBL'!$A21:$Q716,17,FALSE)=0,"",VLOOKUP($A21,'B2B - Flux 2 - UBL'!$A21:$Q716,17,FALSE))</f>
        <v/>
      </c>
      <c r="Q21" s="27"/>
    </row>
    <row r="22" spans="1:17" ht="28.5" x14ac:dyDescent="0.25">
      <c r="A22" s="23" t="s">
        <v>285</v>
      </c>
      <c r="B22" s="29" t="s">
        <v>36</v>
      </c>
      <c r="C22" s="24" t="s">
        <v>291</v>
      </c>
      <c r="D22" s="24"/>
      <c r="E22" s="24"/>
      <c r="F22" s="24"/>
      <c r="G22" s="101" t="s">
        <v>657</v>
      </c>
      <c r="H22" s="28" t="str">
        <f>IF(VLOOKUP($A22,'B2B - Flux 2 - UBL'!$A22:$P717,9,FALSE)=0,"",VLOOKUP($A22,'B2B - Flux 2 - UBL'!$A22:$P717,9,FALSE))</f>
        <v>IDENTIFIANT</v>
      </c>
      <c r="I22" s="28" t="str">
        <f>IF(VLOOKUP($A22,'B2B - Flux 2 - UBL'!$A22:$P717,10,FALSE)=0,"",VLOOKUP($A22,'B2B - Flux 2 - UBL'!$A22:$P717,10,FALSE))</f>
        <v/>
      </c>
      <c r="J22" s="28" t="str">
        <f>IF(VLOOKUP($A22,'B2B - Flux 2 - UBL'!$A22:$P717,11,FALSE)=0,"",VLOOKUP($A22,'B2B - Flux 2 - UBL'!$A22:$P717,11,FALSE))</f>
        <v/>
      </c>
      <c r="K22" s="55" t="str">
        <f>IF(VLOOKUP($A22,'B2B - Flux 2 - UBL'!$A22:$P717,12,FALSE)=0,"",VLOOKUP($A22,'B2B - Flux 2 - UBL'!$A22:$P717,12,FALSE))</f>
        <v/>
      </c>
      <c r="L22" s="27" t="str">
        <f>IF(VLOOKUP($A22,'B2B - Flux 2 - UBL'!$A22:$P717,13,FALSE)=0,"",VLOOKUP($A22,'B2B - Flux 2 - UBL'!$A22:$P717,13,FALSE))</f>
        <v>Identifiant d'un objet sur lequel sont basés l'article ou les données facturés et qui est indiqué par le Vendeur.</v>
      </c>
      <c r="M22" s="27" t="str">
        <f>IF(VLOOKUP($A22,'B2B - Flux 2 - UBL'!$A22:$P717,14,FALSE)=0,"",VLOOKUP($A22,'B2B - Flux 2 - UBL'!$A22:$P717,14,FALSE))</f>
        <v>Il peut s'agir d'un numéro d'abonnement, d'un numéro de téléphone, d'un compteur, etc., selon le cas.</v>
      </c>
      <c r="N22" s="144" t="str">
        <f>IF(VLOOKUP($A22,'B2B - Flux 2 - UBL'!$A22:$P717,15,FALSE)=0,"",VLOOKUP($A22,'B2B - Flux 2 - UBL'!$A22:$P717,15,FALSE))</f>
        <v/>
      </c>
      <c r="O22" s="144" t="str">
        <f>IF(VLOOKUP($A22,'B2B - Flux 2 - UBL'!$A22:$P717,16,FALSE)=0,"",VLOOKUP($A22,'B2B - Flux 2 - UBL'!$A22:$P717,16,FALSE))</f>
        <v/>
      </c>
      <c r="P22" s="22" t="str">
        <f>IF(VLOOKUP($A22,'B2B - Flux 2 - UBL'!$A22:$Q717,17,FALSE)=0,"",VLOOKUP($A22,'B2B - Flux 2 - UBL'!$A22:$Q717,17,FALSE))</f>
        <v/>
      </c>
      <c r="Q22" s="27"/>
    </row>
    <row r="23" spans="1:17" ht="28.5" x14ac:dyDescent="0.25">
      <c r="A23" s="23" t="s">
        <v>1197</v>
      </c>
      <c r="B23" s="29" t="s">
        <v>36</v>
      </c>
      <c r="C23" s="24" t="s">
        <v>422</v>
      </c>
      <c r="D23" s="24"/>
      <c r="E23" s="24"/>
      <c r="F23" s="24"/>
      <c r="G23" s="101" t="s">
        <v>932</v>
      </c>
      <c r="H23" s="28" t="str">
        <f>IF(VLOOKUP($A23,'B2B - Flux 2 - UBL'!$A23:$P718,9,FALSE)=0,"",VLOOKUP($A23,'B2B - Flux 2 - UBL'!$A23:$P718,9,FALSE))</f>
        <v>IDENTIFIANT</v>
      </c>
      <c r="I23" s="28" t="str">
        <f>IF(VLOOKUP($A23,'B2B - Flux 2 - UBL'!$A23:$P718,10,FALSE)=0,"",VLOOKUP($A23,'B2B - Flux 2 - UBL'!$A23:$P718,10,FALSE))</f>
        <v/>
      </c>
      <c r="J23" s="28" t="str">
        <f>IF(VLOOKUP($A23,'B2B - Flux 2 - UBL'!$A23:$P718,11,FALSE)=0,"",VLOOKUP($A23,'B2B - Flux 2 - UBL'!$A23:$P718,11,FALSE))</f>
        <v>UNTDID 1153</v>
      </c>
      <c r="K23" s="55" t="str">
        <f>IF(VLOOKUP($A23,'B2B - Flux 2 - UBL'!$A23:$P718,12,FALSE)=0,"",VLOOKUP($A23,'B2B - Flux 2 - UBL'!$A23:$P718,12,FALSE))</f>
        <v/>
      </c>
      <c r="L23" s="27" t="str">
        <f>IF(VLOOKUP($A23,'B2B - Flux 2 - UBL'!$A23:$P718,13,FALSE)=0,"",VLOOKUP($A23,'B2B - Flux 2 - UBL'!$A23:$P718,13,FALSE))</f>
        <v>Identifiant d'un objet sur lequel sont basés l'article ou les données facturés et qui est indiqué par le Vendeur.</v>
      </c>
      <c r="M23" s="27" t="str">
        <f>IF(VLOOKUP($A23,'B2B - Flux 2 - UBL'!$A23:$P718,14,FALSE)=0,"",VLOOKUP($A23,'B2B - Flux 2 - UBL'!$A23:$P718,14,FALSE))</f>
        <v>Il peut s'agir d'un numéro d'abonnement, d'un numéro de téléphone, d'un compteur, etc., selon le cas.</v>
      </c>
      <c r="N23" s="144" t="str">
        <f>IF(VLOOKUP($A23,'B2B - Flux 2 - UBL'!$A23:$P718,15,FALSE)=0,"",VLOOKUP($A23,'B2B - Flux 2 - UBL'!$A23:$P718,15,FALSE))</f>
        <v/>
      </c>
      <c r="O23" s="144" t="str">
        <f>IF(VLOOKUP($A23,'B2B - Flux 2 - UBL'!$A23:$P718,16,FALSE)=0,"",VLOOKUP($A23,'B2B - Flux 2 - UBL'!$A23:$P718,16,FALSE))</f>
        <v/>
      </c>
      <c r="P23" s="22" t="str">
        <f>IF(VLOOKUP($A23,'B2B - Flux 2 - UBL'!$A23:$Q718,17,FALSE)=0,"",VLOOKUP($A23,'B2B - Flux 2 - UBL'!$A23:$Q718,17,FALSE))</f>
        <v/>
      </c>
      <c r="Q23" s="27"/>
    </row>
    <row r="24" spans="1:17" ht="28.5" x14ac:dyDescent="0.25">
      <c r="A24" s="23" t="s">
        <v>286</v>
      </c>
      <c r="B24" s="29" t="s">
        <v>36</v>
      </c>
      <c r="C24" s="24" t="s">
        <v>292</v>
      </c>
      <c r="D24" s="24"/>
      <c r="E24" s="24"/>
      <c r="F24" s="24"/>
      <c r="G24" s="101" t="s">
        <v>658</v>
      </c>
      <c r="H24" s="28" t="str">
        <f>IF(VLOOKUP($A24,'B2B - Flux 2 - UBL'!$A24:$P719,9,FALSE)=0,"",VLOOKUP($A24,'B2B - Flux 2 - UBL'!$A24:$P719,9,FALSE))</f>
        <v>TEXTE</v>
      </c>
      <c r="I24" s="28">
        <f>IF(VLOOKUP($A24,'B2B - Flux 2 - UBL'!$A24:$P719,10,FALSE)=0,"",VLOOKUP($A24,'B2B - Flux 2 - UBL'!$A24:$P719,10,FALSE))</f>
        <v>100</v>
      </c>
      <c r="J24" s="28" t="str">
        <f>IF(VLOOKUP($A24,'B2B - Flux 2 - UBL'!$A24:$P719,11,FALSE)=0,"",VLOOKUP($A24,'B2B - Flux 2 - UBL'!$A24:$P719,11,FALSE))</f>
        <v/>
      </c>
      <c r="K24" s="55" t="str">
        <f>IF(VLOOKUP($A24,'B2B - Flux 2 - UBL'!$A24:$P719,12,FALSE)=0,"",VLOOKUP($A24,'B2B - Flux 2 - UBL'!$A24:$P719,12,FALSE))</f>
        <v/>
      </c>
      <c r="L24" s="27" t="str">
        <f>IF(VLOOKUP($A24,'B2B - Flux 2 - UBL'!$A24:$P719,13,FALSE)=0,"",VLOOKUP($A24,'B2B - Flux 2 - UBL'!$A24:$P719,13,FALSE))</f>
        <v>Valeur textuelle spécifiant où imputer les données pertinentes dans les comptes comptables de l'Acheteur.</v>
      </c>
      <c r="M24" s="27" t="str">
        <f>IF(VLOOKUP($A24,'B2B - Flux 2 - UBL'!$A24:$P719,14,FALSE)=0,"",VLOOKUP($A24,'B2B - Flux 2 - UBL'!$A24:$P719,14,FALSE))</f>
        <v/>
      </c>
      <c r="N24" s="144" t="str">
        <f>IF(VLOOKUP($A24,'B2B - Flux 2 - UBL'!$A24:$P719,15,FALSE)=0,"",VLOOKUP($A24,'B2B - Flux 2 - UBL'!$A24:$P719,15,FALSE))</f>
        <v/>
      </c>
      <c r="O24" s="144" t="str">
        <f>IF(VLOOKUP($A24,'B2B - Flux 2 - UBL'!$A24:$P719,16,FALSE)=0,"",VLOOKUP($A24,'B2B - Flux 2 - UBL'!$A24:$P719,16,FALSE))</f>
        <v/>
      </c>
      <c r="P24" s="22" t="str">
        <f>IF(VLOOKUP($A24,'B2B - Flux 2 - UBL'!$A24:$Q719,17,FALSE)=0,"",VLOOKUP($A24,'B2B - Flux 2 - UBL'!$A24:$Q719,17,FALSE))</f>
        <v/>
      </c>
      <c r="Q24" s="27"/>
    </row>
    <row r="25" spans="1:17" ht="42.75" x14ac:dyDescent="0.25">
      <c r="A25" s="23" t="s">
        <v>47</v>
      </c>
      <c r="B25" s="29" t="s">
        <v>36</v>
      </c>
      <c r="C25" s="24" t="s">
        <v>48</v>
      </c>
      <c r="D25" s="24"/>
      <c r="E25" s="24"/>
      <c r="F25" s="24"/>
      <c r="G25" s="101" t="s">
        <v>659</v>
      </c>
      <c r="H25" s="28" t="str">
        <f>IF(VLOOKUP($A25,'B2B - Flux 2 - UBL'!$A25:$P720,9,FALSE)=0,"",VLOOKUP($A25,'B2B - Flux 2 - UBL'!$A25:$P720,9,FALSE))</f>
        <v>TEXTE</v>
      </c>
      <c r="I25" s="29">
        <f>IF(VLOOKUP($A25,'B2B - Flux 2 - UBL'!$A25:$P720,10,FALSE)=0,"",VLOOKUP($A25,'B2B - Flux 2 - UBL'!$A25:$P720,10,FALSE))</f>
        <v>1024</v>
      </c>
      <c r="J25" s="28" t="str">
        <f>IF(VLOOKUP($A25,'B2B - Flux 2 - UBL'!$A25:$P720,11,FALSE)=0,"",VLOOKUP($A25,'B2B - Flux 2 - UBL'!$A25:$P720,11,FALSE))</f>
        <v/>
      </c>
      <c r="K25" s="55" t="str">
        <f>IF(VLOOKUP($A25,'B2B - Flux 2 - UBL'!$A25:$P720,12,FALSE)=0,"",VLOOKUP($A25,'B2B - Flux 2 - UBL'!$A25:$P720,12,FALSE))</f>
        <v/>
      </c>
      <c r="L25" s="27" t="str">
        <f>IF(VLOOKUP($A25,'B2B - Flux 2 - UBL'!$A25:$P720,13,FALSE)=0,"",VLOOKUP($A25,'B2B - Flux 2 - UBL'!$A25:$P720,13,FALSE))</f>
        <v>Description textuelle des conditions de paiement applicables au montant à payer (y compris la description des pénalités éventuelles).</v>
      </c>
      <c r="M25" s="27" t="str">
        <f>IF(VLOOKUP($A25,'B2B - Flux 2 - UBL'!$A25:$P720,14,FALSE)=0,"",VLOOKUP($A25,'B2B - Flux 2 - UBL'!$A25:$P720,14,FALSE))</f>
        <v>Cet élément peut contenir plusieurs lignes et plusieurs termes.</v>
      </c>
      <c r="N25" s="144" t="str">
        <f>IF(VLOOKUP($A25,'B2B - Flux 2 - UBL'!$A25:$P720,15,FALSE)=0,"",VLOOKUP($A25,'B2B - Flux 2 - UBL'!$A25:$P720,15,FALSE))</f>
        <v>P1.08
G6.09</v>
      </c>
      <c r="O25" s="144" t="str">
        <f>IF(VLOOKUP($A25,'B2B - Flux 2 - UBL'!$A25:$P720,16,FALSE)=0,"",VLOOKUP($A25,'B2B - Flux 2 - UBL'!$A25:$P720,16,FALSE))</f>
        <v/>
      </c>
      <c r="P25" s="22" t="str">
        <f>IF(VLOOKUP($A25,'B2B - Flux 2 - UBL'!$A25:$Q720,17,FALSE)=0,"",VLOOKUP($A25,'B2B - Flux 2 - UBL'!$A25:$Q720,17,FALSE))</f>
        <v>BR-CO-25</v>
      </c>
      <c r="Q25" s="27"/>
    </row>
    <row r="26" spans="1:17" ht="42.75" x14ac:dyDescent="0.25">
      <c r="A26" s="23" t="s">
        <v>51</v>
      </c>
      <c r="B26" s="29" t="s">
        <v>50</v>
      </c>
      <c r="C26" s="40" t="s">
        <v>52</v>
      </c>
      <c r="D26" s="24"/>
      <c r="E26" s="24"/>
      <c r="F26" s="24"/>
      <c r="G26" s="101" t="s">
        <v>660</v>
      </c>
      <c r="H26" s="67" t="str">
        <f>IF(VLOOKUP($A26,'B2B - Flux 2 - UBL'!$A26:$P721,9,FALSE)=0,"",VLOOKUP($A26,'B2B - Flux 2 - UBL'!$A26:$P721,9,FALSE))</f>
        <v/>
      </c>
      <c r="I26" s="118" t="str">
        <f>IF(VLOOKUP($A26,'B2B - Flux 2 - UBL'!$A26:$P721,10,FALSE)=0,"",VLOOKUP($A26,'B2B - Flux 2 - UBL'!$A26:$P721,10,FALSE))</f>
        <v/>
      </c>
      <c r="J26" s="173" t="str">
        <f>IF(VLOOKUP($A26,'B2B - Flux 2 - UBL'!$A26:$P721,11,FALSE)=0,"",VLOOKUP($A26,'B2B - Flux 2 - UBL'!$A26:$P721,11,FALSE))</f>
        <v/>
      </c>
      <c r="K26" s="118" t="str">
        <f>IF(VLOOKUP($A26,'B2B - Flux 2 - UBL'!$A26:$P721,12,FALSE)=0,"",VLOOKUP($A26,'B2B - Flux 2 - UBL'!$A26:$P721,12,FALSE))</f>
        <v/>
      </c>
      <c r="L26" s="132" t="str">
        <f>IF(VLOOKUP($A26,'B2B - Flux 2 - UBL'!$A26:$P721,13,FALSE)=0,"",VLOOKUP($A26,'B2B - Flux 2 - UBL'!$A26:$P721,13,FALSE))</f>
        <v>Groupe de termes métier fournissant des notes en texte pertinentes dans la facture, associées à un indicateur précisant le sujet de la note.</v>
      </c>
      <c r="M26" s="132" t="str">
        <f>IF(VLOOKUP($A26,'B2B - Flux 2 - UBL'!$A26:$P721,14,FALSE)=0,"",VLOOKUP($A26,'B2B - Flux 2 - UBL'!$A26:$P721,14,FALSE))</f>
        <v/>
      </c>
      <c r="N26" s="146" t="str">
        <f>IF(VLOOKUP($A26,'B2B - Flux 2 - UBL'!$A26:$P721,15,FALSE)=0,"",VLOOKUP($A26,'B2B - Flux 2 - UBL'!$A26:$P721,15,FALSE))</f>
        <v>G6.08</v>
      </c>
      <c r="O26" s="118" t="str">
        <f>IF(VLOOKUP($A26,'B2B - Flux 2 - UBL'!$A26:$P721,16,FALSE)=0,"",VLOOKUP($A26,'B2B - Flux 2 - UBL'!$A26:$P721,16,FALSE))</f>
        <v/>
      </c>
      <c r="P26" s="67" t="str">
        <f>IF(VLOOKUP($A26,'B2B - Flux 2 - UBL'!$A26:$Q721,17,FALSE)=0,"",VLOOKUP($A26,'B2B - Flux 2 - UBL'!$A26:$Q721,17,FALSE))</f>
        <v/>
      </c>
      <c r="Q26" s="118"/>
    </row>
    <row r="27" spans="1:17" ht="28.5" x14ac:dyDescent="0.25">
      <c r="A27" s="35" t="s">
        <v>53</v>
      </c>
      <c r="B27" s="29" t="s">
        <v>36</v>
      </c>
      <c r="C27" s="31"/>
      <c r="D27" s="32" t="s">
        <v>54</v>
      </c>
      <c r="E27" s="32"/>
      <c r="F27" s="33"/>
      <c r="G27" s="101" t="s">
        <v>661</v>
      </c>
      <c r="H27" s="47" t="str">
        <f>IF(VLOOKUP($A27,'B2B - Flux 2 - UBL'!$A27:$P722,9,FALSE)=0,"",VLOOKUP($A27,'B2B - Flux 2 - UBL'!$A27:$P722,9,FALSE))</f>
        <v>TEXTE</v>
      </c>
      <c r="I27" s="28">
        <f>IF(VLOOKUP($A27,'B2B - Flux 2 - UBL'!$A27:$P722,10,FALSE)=0,"",VLOOKUP($A27,'B2B - Flux 2 - UBL'!$A27:$P722,10,FALSE))</f>
        <v>3</v>
      </c>
      <c r="J27" s="28" t="str">
        <f>IF(VLOOKUP($A27,'B2B - Flux 2 - UBL'!$A27:$P722,11,FALSE)=0,"",VLOOKUP($A27,'B2B - Flux 2 - UBL'!$A27:$P722,11,FALSE))</f>
        <v>UNTDID 4451</v>
      </c>
      <c r="K27" s="55" t="str">
        <f>IF(VLOOKUP($A27,'B2B - Flux 2 - UBL'!$A27:$P722,12,FALSE)=0,"",VLOOKUP($A27,'B2B - Flux 2 - UBL'!$A27:$P722,12,FALSE))</f>
        <v/>
      </c>
      <c r="L27" s="158" t="str">
        <f>IF(VLOOKUP($A27,'B2B - Flux 2 - UBL'!$A27:$P722,13,FALSE)=0,"",VLOOKUP($A27,'B2B - Flux 2 - UBL'!$A27:$P722,13,FALSE))</f>
        <v>Sujet de la note en texte suivant.</v>
      </c>
      <c r="M27" s="158" t="str">
        <f>IF(VLOOKUP($A27,'B2B - Flux 2 - UBL'!$A27:$P722,14,FALSE)=0,"",VLOOKUP($A27,'B2B - Flux 2 - UBL'!$A27:$P722,14,FALSE))</f>
        <v>Doit être choisi permi les codes disponibles dans la liste UNTDID 4451 [6].</v>
      </c>
      <c r="N27" s="144" t="str">
        <f>IF(VLOOKUP($A27,'B2B - Flux 2 - UBL'!$A27:$P722,15,FALSE)=0,"",VLOOKUP($A27,'B2B - Flux 2 - UBL'!$A27:$P722,15,FALSE))</f>
        <v>G1.52
G6.08</v>
      </c>
      <c r="O27" s="144" t="str">
        <f>IF(VLOOKUP($A27,'B2B - Flux 2 - UBL'!$A27:$P722,16,FALSE)=0,"",VLOOKUP($A27,'B2B - Flux 2 - UBL'!$A27:$P722,16,FALSE))</f>
        <v/>
      </c>
      <c r="P27" s="22" t="str">
        <f>IF(VLOOKUP($A27,'B2B - Flux 2 - UBL'!$A27:$Q722,17,FALSE)=0,"",VLOOKUP($A27,'B2B - Flux 2 - UBL'!$A27:$Q722,17,FALSE))</f>
        <v/>
      </c>
      <c r="Q27" s="158"/>
    </row>
    <row r="28" spans="1:17" ht="28.5" x14ac:dyDescent="0.25">
      <c r="A28" s="35" t="s">
        <v>55</v>
      </c>
      <c r="B28" s="29" t="s">
        <v>19</v>
      </c>
      <c r="C28" s="31"/>
      <c r="D28" s="32" t="s">
        <v>56</v>
      </c>
      <c r="E28" s="32"/>
      <c r="F28" s="33"/>
      <c r="G28" s="101" t="s">
        <v>662</v>
      </c>
      <c r="H28" s="28" t="str">
        <f>IF(VLOOKUP($A28,'B2B - Flux 2 - UBL'!$A28:$P723,9,FALSE)=0,"",VLOOKUP($A28,'B2B - Flux 2 - UBL'!$A28:$P723,9,FALSE))</f>
        <v>TEXTE</v>
      </c>
      <c r="I28" s="28">
        <f>IF(VLOOKUP($A28,'B2B - Flux 2 - UBL'!$A28:$P723,10,FALSE)=0,"",VLOOKUP($A28,'B2B - Flux 2 - UBL'!$A28:$P723,10,FALSE))</f>
        <v>1024</v>
      </c>
      <c r="J28" s="28" t="str">
        <f>IF(VLOOKUP($A28,'B2B - Flux 2 - UBL'!$A28:$P723,11,FALSE)=0,"",VLOOKUP($A28,'B2B - Flux 2 - UBL'!$A28:$P723,11,FALSE))</f>
        <v/>
      </c>
      <c r="K28" s="55" t="str">
        <f>IF(VLOOKUP($A28,'B2B - Flux 2 - UBL'!$A28:$P723,12,FALSE)=0,"",VLOOKUP($A28,'B2B - Flux 2 - UBL'!$A28:$P723,12,FALSE))</f>
        <v/>
      </c>
      <c r="L28" s="158" t="str">
        <f>IF(VLOOKUP($A28,'B2B - Flux 2 - UBL'!$A28:$P723,13,FALSE)=0,"",VLOOKUP($A28,'B2B - Flux 2 - UBL'!$A28:$P723,13,FALSE))</f>
        <v>Commentaire fournissant des informations non structurées concernant la Facture dans son ensemble.</v>
      </c>
      <c r="M28" s="158" t="str">
        <f>IF(VLOOKUP($A28,'B2B - Flux 2 - UBL'!$A28:$P723,14,FALSE)=0,"",VLOOKUP($A28,'B2B - Flux 2 - UBL'!$A28:$P723,14,FALSE))</f>
        <v>Exemple : raison d'une rectification.</v>
      </c>
      <c r="N28" s="144" t="str">
        <f>IF(VLOOKUP($A28,'B2B - Flux 2 - UBL'!$A28:$P723,15,FALSE)=0,"",VLOOKUP($A28,'B2B - Flux 2 - UBL'!$A28:$P723,15,FALSE))</f>
        <v>P1.08
G6.08</v>
      </c>
      <c r="O28" s="144" t="str">
        <f>IF(VLOOKUP($A28,'B2B - Flux 2 - UBL'!$A28:$P723,16,FALSE)=0,"",VLOOKUP($A28,'B2B - Flux 2 - UBL'!$A28:$P723,16,FALSE))</f>
        <v/>
      </c>
      <c r="P28" s="22" t="str">
        <f>IF(VLOOKUP($A28,'B2B - Flux 2 - UBL'!$A28:$Q723,17,FALSE)=0,"",VLOOKUP($A28,'B2B - Flux 2 - UBL'!$A28:$Q723,17,FALSE))</f>
        <v/>
      </c>
      <c r="Q28" s="158"/>
    </row>
    <row r="29" spans="1:17" ht="42.75" x14ac:dyDescent="0.25">
      <c r="A29" s="23" t="s">
        <v>57</v>
      </c>
      <c r="B29" s="29" t="s">
        <v>19</v>
      </c>
      <c r="C29" s="30" t="s">
        <v>58</v>
      </c>
      <c r="D29" s="24"/>
      <c r="E29" s="24"/>
      <c r="F29" s="24"/>
      <c r="G29" s="101" t="s">
        <v>663</v>
      </c>
      <c r="H29" s="67" t="str">
        <f>IF(VLOOKUP($A29,'B2B - Flux 2 - UBL'!$A29:$P724,9,FALSE)=0,"",VLOOKUP($A29,'B2B - Flux 2 - UBL'!$A29:$P724,9,FALSE))</f>
        <v/>
      </c>
      <c r="I29" s="118" t="str">
        <f>IF(VLOOKUP($A29,'B2B - Flux 2 - UBL'!$A29:$P724,10,FALSE)=0,"",VLOOKUP($A29,'B2B - Flux 2 - UBL'!$A29:$P724,10,FALSE))</f>
        <v/>
      </c>
      <c r="J29" s="173" t="str">
        <f>IF(VLOOKUP($A29,'B2B - Flux 2 - UBL'!$A29:$P724,11,FALSE)=0,"",VLOOKUP($A29,'B2B - Flux 2 - UBL'!$A29:$P724,11,FALSE))</f>
        <v/>
      </c>
      <c r="K29" s="118" t="str">
        <f>IF(VLOOKUP($A29,'B2B - Flux 2 - UBL'!$A29:$P724,12,FALSE)=0,"",VLOOKUP($A29,'B2B - Flux 2 - UBL'!$A29:$P724,12,FALSE))</f>
        <v/>
      </c>
      <c r="L29" s="132" t="str">
        <f>IF(VLOOKUP($A29,'B2B - Flux 2 - UBL'!$A29:$P724,13,FALSE)=0,"",VLOOKUP($A29,'B2B - Flux 2 - UBL'!$A29:$P724,13,FALSE))</f>
        <v xml:space="preserve">Groupe de termes métiers fournissant des informations sur le processus métier et les règles applicables au document Facture. </v>
      </c>
      <c r="M29" s="132" t="str">
        <f>IF(VLOOKUP($A29,'B2B - Flux 2 - UBL'!$A29:$P724,14,FALSE)=0,"",VLOOKUP($A29,'B2B - Flux 2 - UBL'!$A29:$P724,14,FALSE))</f>
        <v/>
      </c>
      <c r="N29" s="146" t="str">
        <f>IF(VLOOKUP($A29,'B2B - Flux 2 - UBL'!$A29:$P724,15,FALSE)=0,"",VLOOKUP($A29,'B2B - Flux 2 - UBL'!$A29:$P724,15,FALSE))</f>
        <v/>
      </c>
      <c r="O29" s="118" t="str">
        <f>IF(VLOOKUP($A29,'B2B - Flux 2 - UBL'!$A29:$P724,16,FALSE)=0,"",VLOOKUP($A29,'B2B - Flux 2 - UBL'!$A29:$P724,16,FALSE))</f>
        <v/>
      </c>
      <c r="P29" s="156" t="str">
        <f>IF(VLOOKUP($A29,'B2B - Flux 2 - UBL'!$A29:$Q724,17,FALSE)=0,"",VLOOKUP($A29,'B2B - Flux 2 - UBL'!$A29:$Q724,17,FALSE))</f>
        <v/>
      </c>
      <c r="Q29" s="118"/>
    </row>
    <row r="30" spans="1:17" ht="85.5" x14ac:dyDescent="0.25">
      <c r="A30" s="35" t="s">
        <v>59</v>
      </c>
      <c r="B30" s="29" t="s">
        <v>36</v>
      </c>
      <c r="C30" s="31"/>
      <c r="D30" s="32" t="s">
        <v>60</v>
      </c>
      <c r="E30" s="32"/>
      <c r="F30" s="33"/>
      <c r="G30" s="101" t="s">
        <v>664</v>
      </c>
      <c r="H30" s="28" t="str">
        <f>IF(VLOOKUP($A30,'B2B - Flux 2 - UBL'!$A30:$P725,9,FALSE)=0,"",VLOOKUP($A30,'B2B - Flux 2 - UBL'!$A30:$P725,9,FALSE))</f>
        <v>TEXTE</v>
      </c>
      <c r="I30" s="28">
        <f>IF(VLOOKUP($A30,'B2B - Flux 2 - UBL'!$A30:$P725,10,FALSE)=0,"",VLOOKUP($A30,'B2B - Flux 2 - UBL'!$A30:$P725,10,FALSE))</f>
        <v>3</v>
      </c>
      <c r="J30" s="28" t="str">
        <f>IF(VLOOKUP($A30,'B2B - Flux 2 - UBL'!$A30:$P725,11,FALSE)=0,"",VLOOKUP($A30,'B2B - Flux 2 - UBL'!$A30:$P725,11,FALSE))</f>
        <v/>
      </c>
      <c r="K30" s="55" t="str">
        <f>IF(VLOOKUP($A30,'B2B - Flux 2 - UBL'!$A30:$P725,12,FALSE)=0,"",VLOOKUP($A30,'B2B - Flux 2 - UBL'!$A30:$P725,12,FALSE))</f>
        <v/>
      </c>
      <c r="L30" s="158" t="str">
        <f>IF(VLOOKUP($A30,'B2B - Flux 2 - UBL'!$A30:$P725,13,FALSE)=0,"",VLOOKUP($A30,'B2B - Flux 2 - UBL'!$A30:$P725,13,FALSE))</f>
        <v>Identifie le contexte de processus métier dans lequel se déroule l'opération. Permet à l'Acheteur de traiter la Facture de manière appropriée.</v>
      </c>
      <c r="M30" s="158" t="str">
        <f>IF(VLOOKUP($A30,'B2B - Flux 2 - UBL'!$A30:$P725,14,FALSE)=0,"",VLOOKUP($A30,'B2B - Flux 2 - UBL'!$A30:$P725,14,FALSE))</f>
        <v>A spécifier par l'Acheteur.</v>
      </c>
      <c r="N30" s="145" t="str">
        <f>IF(VLOOKUP($A30,'B2B - Flux 2 - UBL'!$A30:$P725,15,FALSE)=0,"",VLOOKUP($A30,'B2B - Flux 2 - UBL'!$A30:$P725,15,FALSE))</f>
        <v>G1.02
G1.33
G1.59
G1.60
G1.64
G6.08</v>
      </c>
      <c r="O30" s="144" t="str">
        <f>IF(VLOOKUP($A30,'B2B - Flux 2 - UBL'!$A30:$P725,16,FALSE)=0,"",VLOOKUP($A30,'B2B - Flux 2 - UBL'!$A30:$P725,16,FALSE))</f>
        <v/>
      </c>
      <c r="P30" s="22" t="str">
        <f>IF(VLOOKUP($A30,'B2B - Flux 2 - UBL'!$A30:$Q725,17,FALSE)=0,"",VLOOKUP($A30,'B2B - Flux 2 - UBL'!$A30:$Q725,17,FALSE))</f>
        <v/>
      </c>
      <c r="Q30" s="107"/>
    </row>
    <row r="31" spans="1:17" ht="57" x14ac:dyDescent="0.25">
      <c r="A31" s="35" t="s">
        <v>61</v>
      </c>
      <c r="B31" s="29" t="s">
        <v>19</v>
      </c>
      <c r="C31" s="36"/>
      <c r="D31" s="32" t="s">
        <v>62</v>
      </c>
      <c r="E31" s="37"/>
      <c r="F31" s="37"/>
      <c r="G31" s="101" t="s">
        <v>665</v>
      </c>
      <c r="H31" s="28" t="str">
        <f>IF(VLOOKUP($A31,'B2B - Flux 2 - UBL'!$A31:$P726,9,FALSE)=0,"",VLOOKUP($A31,'B2B - Flux 2 - UBL'!$A31:$P726,9,FALSE))</f>
        <v>IDENTIFIANT</v>
      </c>
      <c r="I31" s="28" t="str">
        <f>IF(VLOOKUP($A31,'B2B - Flux 2 - UBL'!$A31:$P726,10,FALSE)=0,"",VLOOKUP($A31,'B2B - Flux 2 - UBL'!$A31:$P726,10,FALSE))</f>
        <v/>
      </c>
      <c r="J31" s="28" t="str">
        <f>IF(VLOOKUP($A31,'B2B - Flux 2 - UBL'!$A31:$P726,11,FALSE)=0,"",VLOOKUP($A31,'B2B - Flux 2 - UBL'!$A31:$P726,11,FALSE))</f>
        <v/>
      </c>
      <c r="K31" s="55" t="str">
        <f>IF(VLOOKUP($A31,'B2B - Flux 2 - UBL'!$A31:$P726,12,FALSE)=0,"",VLOOKUP($A31,'B2B - Flux 2 - UBL'!$A31:$P726,12,FALSE))</f>
        <v/>
      </c>
      <c r="L31" s="158" t="str">
        <f>IF(VLOOKUP($A31,'B2B - Flux 2 - UBL'!$A31:$P726,13,FALSE)=0,"",VLOOKUP($A31,'B2B - Flux 2 - UBL'!$A31:$P726,13,FALSE))</f>
        <v>Identification de la spécification contenant la totalité des règles concernant le contenu sémantique, les cardinalités et les règles opérationnelles auxquelles se conforment les données contenues dans l’instance de document.</v>
      </c>
      <c r="M31" s="158" t="str">
        <f>IF(VLOOKUP($A31,'B2B - Flux 2 - UBL'!$A31:$P726,14,FALSE)=0,"",VLOOKUP($A31,'B2B - Flux 2 - UBL'!$A31:$P726,14,FALSE))</f>
        <v>Elle identifie la norme de facturation européenne ainsi que les éventuelles extensions appliquées.
L'identification peut inclure la version de la spécification.</v>
      </c>
      <c r="N31" s="144" t="str">
        <f>IF(VLOOKUP($A31,'B2B - Flux 2 - UBL'!$A31:$P726,15,FALSE)=0,"",VLOOKUP($A31,'B2B - Flux 2 - UBL'!$A31:$P726,15,FALSE))</f>
        <v/>
      </c>
      <c r="O31" s="144" t="str">
        <f>IF(VLOOKUP($A31,'B2B - Flux 2 - UBL'!$A31:$P726,16,FALSE)=0,"",VLOOKUP($A31,'B2B - Flux 2 - UBL'!$A31:$P726,16,FALSE))</f>
        <v>S1.06</v>
      </c>
      <c r="P31" s="96" t="str">
        <f>IF(VLOOKUP($A31,'B2B - Flux 2 - UBL'!$A31:$Q726,17,FALSE)=0,"",VLOOKUP($A31,'B2B - Flux 2 - UBL'!$A31:$Q726,17,FALSE))</f>
        <v>BR-1</v>
      </c>
      <c r="Q31" s="97"/>
    </row>
    <row r="32" spans="1:17" ht="85.5" x14ac:dyDescent="0.25">
      <c r="A32" s="23" t="s">
        <v>64</v>
      </c>
      <c r="B32" s="29" t="s">
        <v>50</v>
      </c>
      <c r="C32" s="30" t="s">
        <v>65</v>
      </c>
      <c r="D32" s="24"/>
      <c r="E32" s="24"/>
      <c r="F32" s="24"/>
      <c r="G32" s="101" t="s">
        <v>666</v>
      </c>
      <c r="H32" s="67" t="str">
        <f>IF(VLOOKUP($A32,'B2B - Flux 2 - UBL'!$A32:$P727,9,FALSE)=0,"",VLOOKUP($A32,'B2B - Flux 2 - UBL'!$A32:$P727,9,FALSE))</f>
        <v/>
      </c>
      <c r="I32" s="118" t="str">
        <f>IF(VLOOKUP($A32,'B2B - Flux 2 - UBL'!$A32:$P727,10,FALSE)=0,"",VLOOKUP($A32,'B2B - Flux 2 - UBL'!$A32:$P727,10,FALSE))</f>
        <v/>
      </c>
      <c r="J32" s="173" t="str">
        <f>IF(VLOOKUP($A32,'B2B - Flux 2 - UBL'!$A32:$P727,11,FALSE)=0,"",VLOOKUP($A32,'B2B - Flux 2 - UBL'!$A32:$P727,11,FALSE))</f>
        <v/>
      </c>
      <c r="K32" s="118" t="str">
        <f>IF(VLOOKUP($A32,'B2B - Flux 2 - UBL'!$A32:$P727,12,FALSE)=0,"",VLOOKUP($A32,'B2B - Flux 2 - UBL'!$A32:$P727,12,FALSE))</f>
        <v/>
      </c>
      <c r="L32" s="132" t="str">
        <f>IF(VLOOKUP($A32,'B2B - Flux 2 - UBL'!$A32:$P727,13,FALSE)=0,"",VLOOKUP($A32,'B2B - Flux 2 - UBL'!$A32:$P727,13,FALSE))</f>
        <v>Groupe de termes métiers fournissant des informations sur une Facture antérieure qui doit être rectifiée ou faire l’objet d’une facture d’avoir.</v>
      </c>
      <c r="M32" s="132" t="str">
        <f>IF(VLOOKUP($A32,'B2B - Flux 2 - UBL'!$A32:$P727,14,FALSE)=0,"",VLOOKUP($A32,'B2B - Flux 2 - UBL'!$A32:$P727,14,FALSE))</f>
        <v>À utiliser dans les cas suivants : 
- la correction d'une facture précédente
- la facture finale faisant référence à des factures partielles précédentes
- la facture finale faisant référence à des factures de pré-paiement précédentes</v>
      </c>
      <c r="N32" s="146" t="str">
        <f>IF(VLOOKUP($A32,'B2B - Flux 2 - UBL'!$A32:$P727,15,FALSE)=0,"",VLOOKUP($A32,'B2B - Flux 2 - UBL'!$A32:$P727,15,FALSE))</f>
        <v>G1.31</v>
      </c>
      <c r="O32" s="118" t="str">
        <f>IF(VLOOKUP($A32,'B2B - Flux 2 - UBL'!$A32:$P727,16,FALSE)=0,"",VLOOKUP($A32,'B2B - Flux 2 - UBL'!$A32:$P727,16,FALSE))</f>
        <v/>
      </c>
      <c r="P32" s="156" t="str">
        <f>IF(VLOOKUP($A32,'B2B - Flux 2 - UBL'!$A32:$Q727,17,FALSE)=0,"",VLOOKUP($A32,'B2B - Flux 2 - UBL'!$A32:$Q727,17,FALSE))</f>
        <v/>
      </c>
      <c r="Q32" s="118"/>
    </row>
    <row r="33" spans="1:17" ht="28.5" x14ac:dyDescent="0.25">
      <c r="A33" s="35" t="s">
        <v>66</v>
      </c>
      <c r="B33" s="29" t="s">
        <v>19</v>
      </c>
      <c r="C33" s="31"/>
      <c r="D33" s="32" t="s">
        <v>67</v>
      </c>
      <c r="E33" s="32"/>
      <c r="F33" s="32"/>
      <c r="G33" s="101" t="s">
        <v>667</v>
      </c>
      <c r="H33" s="47" t="str">
        <f>IF(VLOOKUP($A33,'B2B - Flux 2 - UBL'!$A33:$P728,9,FALSE)=0,"",VLOOKUP($A33,'B2B - Flux 2 - UBL'!$A33:$P728,9,FALSE))</f>
        <v>REFERENCE DE DOCUMENT</v>
      </c>
      <c r="I33" s="28">
        <f>IF(VLOOKUP($A33,'B2B - Flux 2 - UBL'!$A33:$P728,10,FALSE)=0,"",VLOOKUP($A33,'B2B - Flux 2 - UBL'!$A33:$P728,10,FALSE))</f>
        <v>20</v>
      </c>
      <c r="J33" s="28" t="str">
        <f>IF(VLOOKUP($A33,'B2B - Flux 2 - UBL'!$A33:$P728,11,FALSE)=0,"",VLOOKUP($A33,'B2B - Flux 2 - UBL'!$A33:$P728,11,FALSE))</f>
        <v/>
      </c>
      <c r="K33" s="55" t="str">
        <f>IF(VLOOKUP($A33,'B2B - Flux 2 - UBL'!$A33:$P728,12,FALSE)=0,"",VLOOKUP($A33,'B2B - Flux 2 - UBL'!$A33:$P728,12,FALSE))</f>
        <v/>
      </c>
      <c r="L33" s="27" t="str">
        <f>IF(VLOOKUP($A33,'B2B - Flux 2 - UBL'!$A33:$P728,13,FALSE)=0,"",VLOOKUP($A33,'B2B - Flux 2 - UBL'!$A33:$P728,13,FALSE))</f>
        <v>Identification d'une Facture précédemment envoyée par le Vendeur.</v>
      </c>
      <c r="M33" s="27" t="str">
        <f>IF(VLOOKUP($A33,'B2B - Flux 2 - UBL'!$A33:$P728,14,FALSE)=0,"",VLOOKUP($A33,'B2B - Flux 2 - UBL'!$A33:$P728,14,FALSE))</f>
        <v/>
      </c>
      <c r="N33" s="144" t="str">
        <f>IF(VLOOKUP($A33,'B2B - Flux 2 - UBL'!$A33:$P728,15,FALSE)=0,"",VLOOKUP($A33,'B2B - Flux 2 - UBL'!$A33:$P728,15,FALSE))</f>
        <v>G1.05
G1.06 (B2G-FT)</v>
      </c>
      <c r="O33" s="144" t="str">
        <f>IF(VLOOKUP($A33,'B2B - Flux 2 - UBL'!$A33:$P728,16,FALSE)=0,"",VLOOKUP($A33,'B2B - Flux 2 - UBL'!$A33:$P728,16,FALSE))</f>
        <v/>
      </c>
      <c r="P33" s="22" t="str">
        <f>IF(VLOOKUP($A33,'B2B - Flux 2 - UBL'!$A33:$Q728,17,FALSE)=0,"",VLOOKUP($A33,'B2B - Flux 2 - UBL'!$A33:$Q728,17,FALSE))</f>
        <v>BR-55</v>
      </c>
      <c r="Q33" s="27"/>
    </row>
    <row r="34" spans="1:17" ht="42.75" x14ac:dyDescent="0.25">
      <c r="A34" s="35" t="s">
        <v>69</v>
      </c>
      <c r="B34" s="29" t="s">
        <v>36</v>
      </c>
      <c r="C34" s="39"/>
      <c r="D34" s="32" t="s">
        <v>70</v>
      </c>
      <c r="E34" s="32"/>
      <c r="F34" s="32"/>
      <c r="G34" s="101" t="s">
        <v>668</v>
      </c>
      <c r="H34" s="28" t="str">
        <f>IF(VLOOKUP($A34,'B2B - Flux 2 - UBL'!$A34:$P729,9,FALSE)=0,"",VLOOKUP($A34,'B2B - Flux 2 - UBL'!$A34:$P729,9,FALSE))</f>
        <v>DATE</v>
      </c>
      <c r="I34" s="28" t="str">
        <f>IF(VLOOKUP($A34,'B2B - Flux 2 - UBL'!$A34:$P729,10,FALSE)=0,"",VLOOKUP($A34,'B2B - Flux 2 - UBL'!$A34:$P729,10,FALSE))</f>
        <v>ISO</v>
      </c>
      <c r="J34" s="28" t="str">
        <f ca="1">IF(RIGHT(CELL("nomfichier",A28),LEN(CELL("nomfichier",A28))-FIND("]",CELL("nomfichier",A28)))="B2B - Flux 1&amp;2 - UBL","AAAA-MM-JJ","AAAAMMJJ")</f>
        <v>AAAAMMJJ</v>
      </c>
      <c r="K34" s="55" t="str">
        <f>IF(VLOOKUP($A34,'B2B - Flux 2 - UBL'!$A34:$P729,12,FALSE)=0,"",VLOOKUP($A34,'B2B - Flux 2 - UBL'!$A34:$P729,12,FALSE))</f>
        <v/>
      </c>
      <c r="L34" s="27" t="str">
        <f>IF(VLOOKUP($A34,'B2B - Flux 2 - UBL'!$A34:$P729,13,FALSE)=0,"",VLOOKUP($A34,'B2B - Flux 2 - UBL'!$A34:$P729,13,FALSE))</f>
        <v>Date à laquelle la Facture antérieure a été émise.</v>
      </c>
      <c r="M34" s="27" t="str">
        <f>IF(VLOOKUP($A34,'B2B - Flux 2 - UBL'!$A34:$P729,14,FALSE)=0,"",VLOOKUP($A34,'B2B - Flux 2 - UBL'!$A34:$P729,14,FALSE))</f>
        <v>La Date d'émission de facture antérieure doit être fournie si l'identifiant de facture antérieure n'est pas unique.</v>
      </c>
      <c r="N34" s="144" t="str">
        <f>IF(VLOOKUP($A34,'B2B - Flux 2 - UBL'!$A34:$P729,15,FALSE)=0,"",VLOOKUP($A34,'B2B - Flux 2 - UBL'!$A34:$P729,15,FALSE))</f>
        <v>G1.09
G1.36
G6.09</v>
      </c>
      <c r="O34" s="144" t="str">
        <f>IF(VLOOKUP($A34,'B2B - Flux 2 - UBL'!$A34:$P729,16,FALSE)=0,"",VLOOKUP($A34,'B2B - Flux 2 - UBL'!$A34:$P729,16,FALSE))</f>
        <v/>
      </c>
      <c r="P34" s="22" t="str">
        <f>IF(VLOOKUP($A34,'B2B - Flux 2 - UBL'!$A34:$Q729,17,FALSE)=0,"",VLOOKUP($A34,'B2B - Flux 2 - UBL'!$A34:$Q729,17,FALSE))</f>
        <v/>
      </c>
      <c r="Q34" s="27"/>
    </row>
    <row r="35" spans="1:17" ht="28.5" x14ac:dyDescent="0.25">
      <c r="A35" s="23" t="s">
        <v>72</v>
      </c>
      <c r="B35" s="29" t="s">
        <v>19</v>
      </c>
      <c r="C35" s="40" t="s">
        <v>73</v>
      </c>
      <c r="D35" s="24"/>
      <c r="E35" s="24"/>
      <c r="F35" s="24"/>
      <c r="G35" s="101" t="s">
        <v>669</v>
      </c>
      <c r="H35" s="67" t="str">
        <f>IF(VLOOKUP($A35,'B2B - Flux 2 - UBL'!$A35:$P730,9,FALSE)=0,"",VLOOKUP($A35,'B2B - Flux 2 - UBL'!$A35:$P730,9,FALSE))</f>
        <v/>
      </c>
      <c r="I35" s="118" t="str">
        <f>IF(VLOOKUP($A35,'B2B - Flux 2 - UBL'!$A35:$P730,10,FALSE)=0,"",VLOOKUP($A35,'B2B - Flux 2 - UBL'!$A35:$P730,10,FALSE))</f>
        <v/>
      </c>
      <c r="J35" s="173" t="str">
        <f>IF(VLOOKUP($A35,'B2B - Flux 2 - UBL'!$A35:$P730,11,FALSE)=0,"",VLOOKUP($A35,'B2B - Flux 2 - UBL'!$A35:$P730,11,FALSE))</f>
        <v/>
      </c>
      <c r="K35" s="118" t="str">
        <f>IF(VLOOKUP($A35,'B2B - Flux 2 - UBL'!$A35:$P730,12,FALSE)=0,"",VLOOKUP($A35,'B2B - Flux 2 - UBL'!$A35:$P730,12,FALSE))</f>
        <v/>
      </c>
      <c r="L35" s="132" t="str">
        <f>IF(VLOOKUP($A35,'B2B - Flux 2 - UBL'!$A35:$P730,13,FALSE)=0,"",VLOOKUP($A35,'B2B - Flux 2 - UBL'!$A35:$P730,13,FALSE))</f>
        <v>Groupe de termes métiers fournissant des informations sur le Vendeur.</v>
      </c>
      <c r="M35" s="132" t="str">
        <f>IF(VLOOKUP($A35,'B2B - Flux 2 - UBL'!$A35:$P730,14,FALSE)=0,"",VLOOKUP($A35,'B2B - Flux 2 - UBL'!$A35:$P730,14,FALSE))</f>
        <v/>
      </c>
      <c r="N35" s="146" t="str">
        <f>IF(VLOOKUP($A35,'B2B - Flux 2 - UBL'!$A35:$P730,15,FALSE)=0,"",VLOOKUP($A35,'B2B - Flux 2 - UBL'!$A35:$P730,15,FALSE))</f>
        <v/>
      </c>
      <c r="O35" s="118" t="str">
        <f>IF(VLOOKUP($A35,'B2B - Flux 2 - UBL'!$A35:$P730,16,FALSE)=0,"",VLOOKUP($A35,'B2B - Flux 2 - UBL'!$A35:$P730,16,FALSE))</f>
        <v/>
      </c>
      <c r="P35" s="156" t="str">
        <f>IF(VLOOKUP($A35,'B2B - Flux 2 - UBL'!$A35:$Q730,17,FALSE)=0,"",VLOOKUP($A35,'B2B - Flux 2 - UBL'!$A35:$Q730,17,FALSE))</f>
        <v/>
      </c>
      <c r="Q35" s="118"/>
    </row>
    <row r="36" spans="1:17" ht="57" x14ac:dyDescent="0.25">
      <c r="A36" s="35" t="s">
        <v>74</v>
      </c>
      <c r="B36" s="29" t="s">
        <v>19</v>
      </c>
      <c r="C36" s="31"/>
      <c r="D36" s="32" t="s">
        <v>75</v>
      </c>
      <c r="E36" s="32"/>
      <c r="F36" s="33"/>
      <c r="G36" s="101" t="s">
        <v>670</v>
      </c>
      <c r="H36" s="47" t="str">
        <f>IF(VLOOKUP($A36,'B2B - Flux 2 - UBL'!$A36:$P731,9,FALSE)=0,"",VLOOKUP($A36,'B2B - Flux 2 - UBL'!$A36:$P731,9,FALSE))</f>
        <v>TEXTE</v>
      </c>
      <c r="I36" s="28">
        <f>IF(VLOOKUP($A36,'B2B - Flux 2 - UBL'!$A36:$P731,10,FALSE)=0,"",VLOOKUP($A36,'B2B - Flux 2 - UBL'!$A36:$P731,10,FALSE))</f>
        <v>99</v>
      </c>
      <c r="J36" s="28" t="str">
        <f>IF(VLOOKUP($A36,'B2B - Flux 2 - UBL'!$A36:$P731,11,FALSE)=0,"",VLOOKUP($A36,'B2B - Flux 2 - UBL'!$A36:$P731,11,FALSE))</f>
        <v/>
      </c>
      <c r="K36" s="55" t="str">
        <f>IF(VLOOKUP($A36,'B2B - Flux 2 - UBL'!$A36:$P731,12,FALSE)=0,"",VLOOKUP($A36,'B2B - Flux 2 - UBL'!$A36:$P731,12,FALSE))</f>
        <v/>
      </c>
      <c r="L36" s="27" t="str">
        <f>IF(VLOOKUP($A36,'B2B - Flux 2 - UBL'!$A36:$P731,13,FALSE)=0,"",VLOOKUP($A36,'B2B - Flux 2 - UBL'!$A36:$P731,13,FALSE))</f>
        <v>Dénomination officielle complète sous laquelle le Vendeur est inscrit dans le registre national des personnes morales ou en tant qu'Assujetti, ou alors exerce ses activités en tant que personne ou groupe de personnes.</v>
      </c>
      <c r="M36" s="27" t="str">
        <f>IF(VLOOKUP($A36,'B2B - Flux 2 - UBL'!$A36:$P731,14,FALSE)=0,"",VLOOKUP($A36,'B2B - Flux 2 - UBL'!$A36:$P731,14,FALSE))</f>
        <v/>
      </c>
      <c r="N36" s="145" t="str">
        <f>IF(VLOOKUP($A36,'B2B - Flux 2 - UBL'!$A36:$P731,15,FALSE)=0,"",VLOOKUP($A36,'B2B - Flux 2 - UBL'!$A36:$P731,15,FALSE))</f>
        <v>G2.09</v>
      </c>
      <c r="O36" s="144" t="str">
        <f>IF(VLOOKUP($A36,'B2B - Flux 2 - UBL'!$A36:$P731,16,FALSE)=0,"",VLOOKUP($A36,'B2B - Flux 2 - UBL'!$A36:$P731,16,FALSE))</f>
        <v/>
      </c>
      <c r="P36" s="22" t="str">
        <f>IF(VLOOKUP($A36,'B2B - Flux 2 - UBL'!$A36:$Q731,17,FALSE)=0,"",VLOOKUP($A36,'B2B - Flux 2 - UBL'!$A36:$Q731,17,FALSE))</f>
        <v>BR-6</v>
      </c>
      <c r="Q36" s="27"/>
    </row>
    <row r="37" spans="1:17" ht="42.75" x14ac:dyDescent="0.25">
      <c r="A37" s="35" t="s">
        <v>293</v>
      </c>
      <c r="B37" s="29" t="s">
        <v>36</v>
      </c>
      <c r="C37" s="31"/>
      <c r="D37" s="32" t="s">
        <v>294</v>
      </c>
      <c r="E37" s="37"/>
      <c r="F37" s="33"/>
      <c r="G37" s="101" t="s">
        <v>671</v>
      </c>
      <c r="H37" s="47" t="str">
        <f>IF(VLOOKUP($A37,'B2B - Flux 2 - UBL'!$A37:$P732,9,FALSE)=0,"",VLOOKUP($A37,'B2B - Flux 2 - UBL'!$A37:$P732,9,FALSE))</f>
        <v>TEXTE</v>
      </c>
      <c r="I37" s="28">
        <f>IF(VLOOKUP($A37,'B2B - Flux 2 - UBL'!$A37:$P732,10,FALSE)=0,"",VLOOKUP($A37,'B2B - Flux 2 - UBL'!$A37:$P732,10,FALSE))</f>
        <v>99</v>
      </c>
      <c r="J37" s="28" t="str">
        <f>IF(VLOOKUP($A37,'B2B - Flux 2 - UBL'!$A37:$P732,11,FALSE)=0,"",VLOOKUP($A37,'B2B - Flux 2 - UBL'!$A37:$P732,11,FALSE))</f>
        <v/>
      </c>
      <c r="K37" s="55" t="str">
        <f>IF(VLOOKUP($A37,'B2B - Flux 2 - UBL'!$A37:$P732,12,FALSE)=0,"",VLOOKUP($A37,'B2B - Flux 2 - UBL'!$A37:$P732,12,FALSE))</f>
        <v/>
      </c>
      <c r="L37" s="27" t="str">
        <f>IF(VLOOKUP($A37,'B2B - Flux 2 - UBL'!$A37:$P732,13,FALSE)=0,"",VLOOKUP($A37,'B2B - Flux 2 - UBL'!$A37:$P732,13,FALSE))</f>
        <v>Nom sous lequel le Vendeur est connu, autre que la Raison sociale du vendeur (également appelée Dénomination commerciale).</v>
      </c>
      <c r="M37" s="27" t="str">
        <f>IF(VLOOKUP($A37,'B2B - Flux 2 - UBL'!$A37:$P732,14,FALSE)=0,"",VLOOKUP($A37,'B2B - Flux 2 - UBL'!$A37:$P732,14,FALSE))</f>
        <v>Elle peut être utilisée si elle diffère de la Raison sociale du Vendeur.</v>
      </c>
      <c r="N37" s="145" t="str">
        <f>IF(VLOOKUP($A37,'B2B - Flux 2 - UBL'!$A37:$P732,15,FALSE)=0,"",VLOOKUP($A37,'B2B - Flux 2 - UBL'!$A37:$P732,15,FALSE))</f>
        <v>G2.09</v>
      </c>
      <c r="O37" s="144" t="str">
        <f>IF(VLOOKUP($A37,'B2B - Flux 2 - UBL'!$A37:$P732,16,FALSE)=0,"",VLOOKUP($A37,'B2B - Flux 2 - UBL'!$A37:$P732,16,FALSE))</f>
        <v/>
      </c>
      <c r="P37" s="22" t="str">
        <f>IF(VLOOKUP($A37,'B2B - Flux 2 - UBL'!$A37:$Q732,17,FALSE)=0,"",VLOOKUP($A37,'B2B - Flux 2 - UBL'!$A37:$Q732,17,FALSE))</f>
        <v/>
      </c>
      <c r="Q37" s="27"/>
    </row>
    <row r="38" spans="1:17" ht="85.5" x14ac:dyDescent="0.25">
      <c r="A38" s="35" t="s">
        <v>76</v>
      </c>
      <c r="B38" s="29" t="s">
        <v>50</v>
      </c>
      <c r="C38" s="31"/>
      <c r="D38" s="32" t="s">
        <v>77</v>
      </c>
      <c r="E38" s="32"/>
      <c r="F38" s="33"/>
      <c r="G38" s="101" t="s">
        <v>1212</v>
      </c>
      <c r="H38" s="47" t="str">
        <f>IF(VLOOKUP($A38,'B2B - Flux 2 - UBL'!$A38:$P733,9,FALSE)=0,"",VLOOKUP($A38,'B2B - Flux 2 - UBL'!$A38:$P733,9,FALSE))</f>
        <v>IDENTIFIANT</v>
      </c>
      <c r="I38" s="28">
        <f>IF(VLOOKUP($A38,'B2B - Flux 2 - UBL'!$A38:$P733,10,FALSE)=0,"",VLOOKUP($A38,'B2B - Flux 2 - UBL'!$A38:$P733,10,FALSE))</f>
        <v>100</v>
      </c>
      <c r="J38" s="28" t="str">
        <f>IF(VLOOKUP($A38,'B2B - Flux 2 - UBL'!$A38:$P733,11,FALSE)=0,"",VLOOKUP($A38,'B2B - Flux 2 - UBL'!$A38:$P733,11,FALSE))</f>
        <v/>
      </c>
      <c r="K38" s="55" t="str">
        <f>IF(VLOOKUP($A38,'B2B - Flux 2 - UBL'!$A38:$P733,12,FALSE)=0,"",VLOOKUP($A38,'B2B - Flux 2 - UBL'!$A38:$P733,12,FALSE))</f>
        <v>C'est le numéro de SIRET qu'il faudra à minima renseigner</v>
      </c>
      <c r="L38" s="27" t="str">
        <f>IF(VLOOKUP($A38,'B2B - Flux 2 - UBL'!$A38:$P733,13,FALSE)=0,"",VLOOKUP($A38,'B2B - Flux 2 - UBL'!$A38:$P733,13,FALSE))</f>
        <v>Identification du Vendeur</v>
      </c>
      <c r="M38" s="27" t="str">
        <f>IF(VLOOKUP($A38,'B2B - Flux 2 - UBL'!$A38:$P733,14,FALSE)=0,"",VLOOKUP($A38,'B2B - Flux 2 - UBL'!$A38:$P733,14,FALSE))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38" s="144" t="str">
        <f>IF(VLOOKUP($A38,'B2B - Flux 2 - UBL'!$A38:$P733,15,FALSE)=0,"",VLOOKUP($A38,'B2B - Flux 2 - UBL'!$A38:$P733,15,FALSE))</f>
        <v/>
      </c>
      <c r="O38" s="144" t="str">
        <f>IF(VLOOKUP($A38,'B2B - Flux 2 - UBL'!$A38:$P733,16,FALSE)=0,"",VLOOKUP($A38,'B2B - Flux 2 - UBL'!$A38:$P733,16,FALSE))</f>
        <v/>
      </c>
      <c r="P38" s="22" t="str">
        <f>IF(VLOOKUP($A38,'B2B - Flux 2 - UBL'!$A38:$Q733,17,FALSE)=0,"",VLOOKUP($A38,'B2B - Flux 2 - UBL'!$A38:$Q733,17,FALSE))</f>
        <v>BR-CO-26</v>
      </c>
      <c r="Q38" s="27"/>
    </row>
    <row r="39" spans="1:17" ht="57" x14ac:dyDescent="0.25">
      <c r="A39" s="35" t="s">
        <v>1204</v>
      </c>
      <c r="B39" s="29" t="s">
        <v>50</v>
      </c>
      <c r="C39" s="31"/>
      <c r="D39" s="32" t="s">
        <v>422</v>
      </c>
      <c r="E39" s="32"/>
      <c r="F39" s="33"/>
      <c r="G39" s="101" t="s">
        <v>1213</v>
      </c>
      <c r="H39" s="47" t="str">
        <f>IF(VLOOKUP($A39,'B2B - Flux 2 - UBL'!$A39:$P734,9,FALSE)=0,"",VLOOKUP($A39,'B2B - Flux 2 - UBL'!$A39:$P734,9,FALSE))</f>
        <v>IDENTIFIANT</v>
      </c>
      <c r="I39" s="28">
        <f>IF(VLOOKUP($A39,'B2B - Flux 2 - UBL'!$A39:$P734,10,FALSE)=0,"",VLOOKUP($A39,'B2B - Flux 2 - UBL'!$A39:$P734,10,FALSE))</f>
        <v>5</v>
      </c>
      <c r="J39" s="28" t="str">
        <f>IF(VLOOKUP($A39,'B2B - Flux 2 - UBL'!$A39:$P734,11,FALSE)=0,"",VLOOKUP($A39,'B2B - Flux 2 - UBL'!$A39:$P734,11,FALSE))</f>
        <v/>
      </c>
      <c r="K39" s="55" t="str">
        <f>IF(VLOOKUP($A39,'B2B - Flux 2 - UBL'!$A39:$P734,12,FALSE)=0,"",VLOOKUP($A39,'B2B - Flux 2 - UBL'!$A39:$P734,12,FALSE))</f>
        <v/>
      </c>
      <c r="L39" s="27" t="str">
        <f>IF(VLOOKUP($A39,'B2B - Flux 2 - UBL'!$A39:$P734,13,FALSE)=0,"",VLOOKUP($A39,'B2B - Flux 2 - UBL'!$A39:$P734,13,FALSE))</f>
        <v>Identifiant du schéma de l'identifiant du vendeur.</v>
      </c>
      <c r="M39" s="27" t="str">
        <f>IF(VLOOKUP($A39,'B2B - Flux 2 - UBL'!$A39:$P734,14,FALSE)=0,"",VLOOKUP($A39,'B2B - Flux 2 - UBL'!$A39:$P734,14,FALSE))</f>
        <v>S'il est utilisé, l'identifiant du schéma doit être choisi parmi les entrées  de liste publiée par l'agence de maintenance ISO 6523.</v>
      </c>
      <c r="N39" s="144" t="str">
        <f>IF(VLOOKUP($A39,'B2B - Flux 2 - UBL'!$A39:$P734,15,FALSE)=0,"",VLOOKUP($A39,'B2B - Flux 2 - UBL'!$A39:$P734,15,FALSE))</f>
        <v>G1.08
G2.07
G1.11
S1.11</v>
      </c>
      <c r="O39" s="144" t="str">
        <f>IF(VLOOKUP($A39,'B2B - Flux 2 - UBL'!$A39:$P734,16,FALSE)=0,"",VLOOKUP($A39,'B2B - Flux 2 - UBL'!$A39:$P734,16,FALSE))</f>
        <v/>
      </c>
      <c r="P39" s="22" t="str">
        <f>IF(VLOOKUP($A39,'B2B - Flux 2 - UBL'!$A39:$Q734,17,FALSE)=0,"",VLOOKUP($A39,'B2B - Flux 2 - UBL'!$A39:$Q734,17,FALSE))</f>
        <v/>
      </c>
      <c r="Q39" s="27" t="s">
        <v>500</v>
      </c>
    </row>
    <row r="40" spans="1:17" ht="42.75" x14ac:dyDescent="0.25">
      <c r="A40" s="35" t="s">
        <v>78</v>
      </c>
      <c r="B40" s="29" t="s">
        <v>36</v>
      </c>
      <c r="C40" s="31"/>
      <c r="D40" s="32" t="s">
        <v>79</v>
      </c>
      <c r="E40" s="32"/>
      <c r="F40" s="33"/>
      <c r="G40" s="101" t="s">
        <v>672</v>
      </c>
      <c r="H40" s="47" t="str">
        <f>IF(VLOOKUP($A40,'B2B - Flux 2 - UBL'!$A40:$P735,9,FALSE)=0,"",VLOOKUP($A40,'B2B - Flux 2 - UBL'!$A40:$P735,9,FALSE))</f>
        <v>IDENTIFIANT</v>
      </c>
      <c r="I40" s="28">
        <f>IF(VLOOKUP($A40,'B2B - Flux 2 - UBL'!$A40:$P735,10,FALSE)=0,"",VLOOKUP($A40,'B2B - Flux 2 - UBL'!$A40:$P735,10,FALSE))</f>
        <v>9</v>
      </c>
      <c r="J40" s="28" t="str">
        <f>IF(VLOOKUP($A40,'B2B - Flux 2 - UBL'!$A40:$P735,11,FALSE)=0,"",VLOOKUP($A40,'B2B - Flux 2 - UBL'!$A40:$P735,11,FALSE))</f>
        <v xml:space="preserve">CODE 0002 + SIREN
</v>
      </c>
      <c r="K40" s="55" t="str">
        <f>IF(VLOOKUP($A40,'B2B - Flux 2 - UBL'!$A40:$P735,12,FALSE)=0,"",VLOOKUP($A40,'B2B - Flux 2 - UBL'!$A40:$P735,12,FALSE))</f>
        <v/>
      </c>
      <c r="L40" s="27" t="str">
        <f>IF(VLOOKUP($A40,'B2B - Flux 2 - UBL'!$A40:$P735,13,FALSE)=0,"",VLOOKUP($A40,'B2B - Flux 2 - UBL'!$A40:$P735,13,FALSE))</f>
        <v>Identifiant délivré par un organisme d’enregistrement officiel, qui identifie le Vendeur comme une entité juridique ou une personne morale.</v>
      </c>
      <c r="M40" s="27" t="str">
        <f>IF(VLOOKUP($A40,'B2B - Flux 2 - UBL'!$A40:$P735,14,FALSE)=0,"",VLOOKUP($A40,'B2B - Flux 2 - UBL'!$A40:$P735,14,FALSE))</f>
        <v>Si aucun schéma d'identification n'est précisé, il devrait être connu de l'Acheteur et du Vendeur.</v>
      </c>
      <c r="N40" s="144" t="str">
        <f>IF(VLOOKUP($A40,'B2B - Flux 2 - UBL'!$A40:$P735,15,FALSE)=0,"",VLOOKUP($A40,'B2B - Flux 2 - UBL'!$A40:$P735,15,FALSE))</f>
        <v>G1.61</v>
      </c>
      <c r="O40" s="144" t="str">
        <f>IF(VLOOKUP($A40,'B2B - Flux 2 - UBL'!$A40:$P735,16,FALSE)=0,"",VLOOKUP($A40,'B2B - Flux 2 - UBL'!$A40:$P735,16,FALSE))</f>
        <v/>
      </c>
      <c r="P40" s="22" t="str">
        <f>IF(VLOOKUP($A40,'B2B - Flux 2 - UBL'!$A40:$Q735,17,FALSE)=0,"",VLOOKUP($A40,'B2B - Flux 2 - UBL'!$A40:$Q735,17,FALSE))</f>
        <v>BR-CO-26</v>
      </c>
      <c r="Q40" s="27"/>
    </row>
    <row r="41" spans="1:17" ht="71.25" x14ac:dyDescent="0.25">
      <c r="A41" s="35" t="s">
        <v>81</v>
      </c>
      <c r="B41" s="29" t="s">
        <v>36</v>
      </c>
      <c r="C41" s="31"/>
      <c r="D41" s="32" t="s">
        <v>82</v>
      </c>
      <c r="E41" s="32"/>
      <c r="F41" s="33"/>
      <c r="G41" s="101" t="s">
        <v>673</v>
      </c>
      <c r="H41" s="44" t="str">
        <f>IF(VLOOKUP($A41,'B2B - Flux 2 - UBL'!$A41:$P736,9,FALSE)=0,"",VLOOKUP($A41,'B2B - Flux 2 - UBL'!$A41:$P736,9,FALSE))</f>
        <v>IDENTIFIANT</v>
      </c>
      <c r="I41" s="47">
        <f>IF(VLOOKUP($A41,'B2B - Flux 2 - UBL'!$A41:$P736,10,FALSE)=0,"",VLOOKUP($A41,'B2B - Flux 2 - UBL'!$A41:$P736,10,FALSE))</f>
        <v>14</v>
      </c>
      <c r="J41" s="28" t="str">
        <f>IF(VLOOKUP($A41,'B2B - Flux 2 - UBL'!$A41:$P736,11,FALSE)=0,"",VLOOKUP($A41,'B2B - Flux 2 - UBL'!$A41:$P736,11,FALSE))</f>
        <v/>
      </c>
      <c r="K41" s="105" t="str">
        <f>IF(VLOOKUP($A41,'B2B - Flux 2 - UBL'!$A41:$P736,12,FALSE)=0,"",VLOOKUP($A41,'B2B - Flux 2 - UBL'!$A41:$P736,12,FALSE))</f>
        <v/>
      </c>
      <c r="L41" s="158" t="str">
        <f>IF(VLOOKUP($A41,'B2B - Flux 2 - UBL'!$A41:$P736,13,FALSE)=0,"",VLOOKUP($A41,'B2B - Flux 2 - UBL'!$A41:$P736,13,FALSE))</f>
        <v>Identifiant à la TVA du Vendeur (également appelé Numéro d'identification à la TVA du vendeur).</v>
      </c>
      <c r="M41" s="158" t="str">
        <f>IF(VLOOKUP($A41,'B2B - Flux 2 - UBL'!$A41:$P736,14,FALSE)=0,"",VLOOKUP($A41,'B2B - Flux 2 - UBL'!$A41:$P736,14,FALSE))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41" s="144" t="str">
        <f>IF(VLOOKUP($A41,'B2B - Flux 2 - UBL'!$A41:$P736,15,FALSE)=0,"",VLOOKUP($A41,'B2B - Flux 2 - UBL'!$A41:$P736,15,FALSE))</f>
        <v>G1.46
G1.47</v>
      </c>
      <c r="O41" s="144" t="str">
        <f>IF(VLOOKUP($A41,'B2B - Flux 2 - UBL'!$A41:$P736,16,FALSE)=0,"",VLOOKUP($A41,'B2B - Flux 2 - UBL'!$A41:$P736,16,FALSE))</f>
        <v/>
      </c>
      <c r="P41" s="22" t="str">
        <f>IF(VLOOKUP($A41,'B2B - Flux 2 - UBL'!$A41:$Q736,17,FALSE)=0,"",VLOOKUP($A41,'B2B - Flux 2 - UBL'!$A41:$Q736,17,FALSE))</f>
        <v>BR-CO-9
BR-CO-26</v>
      </c>
      <c r="Q41" s="158"/>
    </row>
    <row r="42" spans="1:17" ht="85.5" x14ac:dyDescent="0.25">
      <c r="A42" s="35" t="s">
        <v>295</v>
      </c>
      <c r="B42" s="29" t="s">
        <v>36</v>
      </c>
      <c r="C42" s="45"/>
      <c r="D42" s="32" t="s">
        <v>297</v>
      </c>
      <c r="E42" s="46"/>
      <c r="F42" s="46"/>
      <c r="G42" s="101" t="s">
        <v>673</v>
      </c>
      <c r="H42" s="44" t="str">
        <f>IF(VLOOKUP($A42,'B2B - Flux 2 - UBL'!$A42:$P737,9,FALSE)=0,"",VLOOKUP($A42,'B2B - Flux 2 - UBL'!$A42:$P737,9,FALSE))</f>
        <v>IDENTIFIANT</v>
      </c>
      <c r="I42" s="47" t="str">
        <f>IF(VLOOKUP($A42,'B2B - Flux 2 - UBL'!$A42:$P737,10,FALSE)=0,"",VLOOKUP($A42,'B2B - Flux 2 - UBL'!$A42:$P737,10,FALSE))</f>
        <v/>
      </c>
      <c r="J42" s="28" t="str">
        <f>IF(VLOOKUP($A42,'B2B - Flux 2 - UBL'!$A42:$P737,11,FALSE)=0,"",VLOOKUP($A42,'B2B - Flux 2 - UBL'!$A42:$P737,11,FALSE))</f>
        <v/>
      </c>
      <c r="K42" s="55" t="str">
        <f>IF(VLOOKUP($A42,'B2B - Flux 2 - UBL'!$A42:$P737,12,FALSE)=0,"",VLOOKUP($A42,'B2B - Flux 2 - UBL'!$A42:$P737,12,FALSE))</f>
        <v>Cette donnée n'est pas utilisée en général en France</v>
      </c>
      <c r="L42" s="27" t="str">
        <f>IF(VLOOKUP($A42,'B2B - Flux 2 - UBL'!$A42:$P737,13,FALSE)=0,"",VLOOKUP($A42,'B2B - Flux 2 - UBL'!$A42:$P737,13,FALSE))</f>
        <v>Référence permettant au Vendeur d'indiquer qu'il est enregistré auprès de l'administration fiscale.
Pour la France, cette donnée ne permet pas de véhiculer le n° de TVA intracommunautaire</v>
      </c>
      <c r="M42" s="27" t="str">
        <f>IF(VLOOKUP($A42,'B2B - Flux 2 - UBL'!$A42:$P737,14,FALSE)=0,"",VLOOKUP($A42,'B2B - Flux 2 - UBL'!$A42:$P737,14,FALSE))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N42" s="144" t="str">
        <f>IF(VLOOKUP($A42,'B2B - Flux 2 - UBL'!$A42:$P737,15,FALSE)=0,"",VLOOKUP($A42,'B2B - Flux 2 - UBL'!$A42:$P737,15,FALSE))</f>
        <v/>
      </c>
      <c r="O42" s="144" t="str">
        <f>IF(VLOOKUP($A42,'B2B - Flux 2 - UBL'!$A42:$P737,16,FALSE)=0,"",VLOOKUP($A42,'B2B - Flux 2 - UBL'!$A42:$P737,16,FALSE))</f>
        <v/>
      </c>
      <c r="P42" s="22" t="str">
        <f>IF(VLOOKUP($A42,'B2B - Flux 2 - UBL'!$A42:$Q737,17,FALSE)=0,"",VLOOKUP($A42,'B2B - Flux 2 - UBL'!$A42:$Q737,17,FALSE))</f>
        <v/>
      </c>
      <c r="Q42" s="27"/>
    </row>
    <row r="43" spans="1:17" ht="28.5" x14ac:dyDescent="0.25">
      <c r="A43" s="35" t="s">
        <v>83</v>
      </c>
      <c r="B43" s="29" t="s">
        <v>36</v>
      </c>
      <c r="C43" s="45"/>
      <c r="D43" s="32" t="s">
        <v>84</v>
      </c>
      <c r="E43" s="46"/>
      <c r="F43" s="46"/>
      <c r="G43" s="101" t="s">
        <v>674</v>
      </c>
      <c r="H43" s="47" t="str">
        <f>IF(VLOOKUP($A43,'B2B - Flux 2 - UBL'!$A43:$P738,9,FALSE)=0,"",VLOOKUP($A43,'B2B - Flux 2 - UBL'!$A43:$P738,9,FALSE))</f>
        <v>TEXTE</v>
      </c>
      <c r="I43" s="47">
        <f>IF(VLOOKUP($A43,'B2B - Flux 2 - UBL'!$A43:$P738,10,FALSE)=0,"",VLOOKUP($A43,'B2B - Flux 2 - UBL'!$A43:$P738,10,FALSE))</f>
        <v>1024</v>
      </c>
      <c r="J43" s="28" t="str">
        <f>IF(VLOOKUP($A43,'B2B - Flux 2 - UBL'!$A43:$P738,11,FALSE)=0,"",VLOOKUP($A43,'B2B - Flux 2 - UBL'!$A43:$P738,11,FALSE))</f>
        <v/>
      </c>
      <c r="K43" s="55" t="str">
        <f>IF(VLOOKUP($A43,'B2B - Flux 2 - UBL'!$A43:$P738,12,FALSE)=0,"",VLOOKUP($A43,'B2B - Flux 2 - UBL'!$A43:$P738,12,FALSE))</f>
        <v/>
      </c>
      <c r="L43" s="158" t="str">
        <f>IF(VLOOKUP($A43,'B2B - Flux 2 - UBL'!$A43:$P738,13,FALSE)=0,"",VLOOKUP($A43,'B2B - Flux 2 - UBL'!$A43:$P738,13,FALSE))</f>
        <v>Informations juridiques additionnelles sur le Vendeur.</v>
      </c>
      <c r="M43" s="158" t="str">
        <f>IF(VLOOKUP($A43,'B2B - Flux 2 - UBL'!$A43:$P738,14,FALSE)=0,"",VLOOKUP($A43,'B2B - Flux 2 - UBL'!$A43:$P738,14,FALSE))</f>
        <v> Exemple : capital social.</v>
      </c>
      <c r="N43" s="144" t="str">
        <f>IF(VLOOKUP($A43,'B2B - Flux 2 - UBL'!$A43:$P738,15,FALSE)=0,"",VLOOKUP($A43,'B2B - Flux 2 - UBL'!$A43:$P738,15,FALSE))</f>
        <v>G2.27
P1.08</v>
      </c>
      <c r="O43" s="144" t="str">
        <f>IF(VLOOKUP($A43,'B2B - Flux 2 - UBL'!$A43:$P738,16,FALSE)=0,"",VLOOKUP($A43,'B2B - Flux 2 - UBL'!$A43:$P738,16,FALSE))</f>
        <v/>
      </c>
      <c r="P43" s="22" t="str">
        <f>IF(VLOOKUP($A43,'B2B - Flux 2 - UBL'!$A43:$Q738,17,FALSE)=0,"",VLOOKUP($A43,'B2B - Flux 2 - UBL'!$A43:$Q738,17,FALSE))</f>
        <v/>
      </c>
      <c r="Q43" s="158"/>
    </row>
    <row r="44" spans="1:17" ht="28.5" x14ac:dyDescent="0.25">
      <c r="A44" s="35" t="s">
        <v>296</v>
      </c>
      <c r="B44" s="29" t="s">
        <v>36</v>
      </c>
      <c r="C44" s="45"/>
      <c r="D44" s="48" t="s">
        <v>298</v>
      </c>
      <c r="E44" s="46"/>
      <c r="F44" s="46"/>
      <c r="G44" s="101" t="s">
        <v>675</v>
      </c>
      <c r="H44" s="44" t="str">
        <f>IF(VLOOKUP($A44,'B2B - Flux 2 - UBL'!$A44:$P739,9,FALSE)=0,"",VLOOKUP($A44,'B2B - Flux 2 - UBL'!$A44:$P739,9,FALSE))</f>
        <v>IDENTIFIANT</v>
      </c>
      <c r="I44" s="47">
        <f>IF(VLOOKUP($A44,'B2B - Flux 2 - UBL'!$A44:$P739,10,FALSE)=0,"",VLOOKUP($A44,'B2B - Flux 2 - UBL'!$A44:$P739,10,FALSE))</f>
        <v>50</v>
      </c>
      <c r="J44" s="28" t="str">
        <f>IF(VLOOKUP($A44,'B2B - Flux 2 - UBL'!$A44:$P739,11,FALSE)=0,"",VLOOKUP($A44,'B2B - Flux 2 - UBL'!$A44:$P739,11,FALSE))</f>
        <v/>
      </c>
      <c r="K44" s="55" t="str">
        <f>IF(VLOOKUP($A44,'B2B - Flux 2 - UBL'!$A44:$P739,12,FALSE)=0,"",VLOOKUP($A44,'B2B - Flux 2 - UBL'!$A44:$P739,12,FALSE))</f>
        <v/>
      </c>
      <c r="L44" s="158" t="str">
        <f>IF(VLOOKUP($A44,'B2B - Flux 2 - UBL'!$A44:$P739,13,FALSE)=0,"",VLOOKUP($A44,'B2B - Flux 2 - UBL'!$A44:$P739,13,FALSE))</f>
        <v>Identifie l'adresse électronique du Vendeur à laquelle un document commercial peut être transmis.</v>
      </c>
      <c r="M44" s="158" t="str">
        <f>IF(VLOOKUP($A44,'B2B - Flux 2 - UBL'!$A44:$P739,14,FALSE)=0,"",VLOOKUP($A44,'B2B - Flux 2 - UBL'!$A44:$P739,14,FALSE))</f>
        <v/>
      </c>
      <c r="N44" s="144" t="str">
        <f>IF(VLOOKUP($A44,'B2B - Flux 2 - UBL'!$A44:$P739,15,FALSE)=0,"",VLOOKUP($A44,'B2B - Flux 2 - UBL'!$A44:$P739,15,FALSE))</f>
        <v/>
      </c>
      <c r="O44" s="144" t="str">
        <f>IF(VLOOKUP($A44,'B2B - Flux 2 - UBL'!$A44:$P739,16,FALSE)=0,"",VLOOKUP($A44,'B2B - Flux 2 - UBL'!$A44:$P739,16,FALSE))</f>
        <v/>
      </c>
      <c r="P44" s="22" t="str">
        <f>IF(VLOOKUP($A44,'B2B - Flux 2 - UBL'!$A44:$Q739,17,FALSE)=0,"",VLOOKUP($A44,'B2B - Flux 2 - UBL'!$A44:$Q739,17,FALSE))</f>
        <v>BR-62</v>
      </c>
      <c r="Q44" s="158"/>
    </row>
    <row r="45" spans="1:17" ht="28.5" x14ac:dyDescent="0.25">
      <c r="A45" s="35" t="s">
        <v>1240</v>
      </c>
      <c r="B45" s="29" t="s">
        <v>36</v>
      </c>
      <c r="C45" s="45"/>
      <c r="D45" s="32" t="s">
        <v>422</v>
      </c>
      <c r="E45" s="46"/>
      <c r="F45" s="46"/>
      <c r="G45" s="101" t="s">
        <v>675</v>
      </c>
      <c r="H45" s="44" t="str">
        <f>IF(VLOOKUP($A45,'B2B - Flux 2 - UBL'!$A45:$P740,9,FALSE)=0,"",VLOOKUP($A45,'B2B - Flux 2 - UBL'!$A45:$P740,9,FALSE))</f>
        <v>IDENTIFIANT</v>
      </c>
      <c r="I45" s="47" t="str">
        <f>IF(VLOOKUP($A45,'B2B - Flux 2 - UBL'!$A45:$P740,10,FALSE)=0,"",VLOOKUP($A45,'B2B - Flux 2 - UBL'!$A45:$P740,10,FALSE))</f>
        <v/>
      </c>
      <c r="J45" s="28" t="str">
        <f>IF(VLOOKUP($A45,'B2B - Flux 2 - UBL'!$A45:$P740,11,FALSE)=0,"",VLOOKUP($A45,'B2B - Flux 2 - UBL'!$A45:$P740,11,FALSE))</f>
        <v>EN16931 Codelists</v>
      </c>
      <c r="K45" s="55" t="str">
        <f>IF(VLOOKUP($A45,'B2B - Flux 2 - UBL'!$A45:$P740,12,FALSE)=0,"",VLOOKUP($A45,'B2B - Flux 2 - UBL'!$A45:$P740,12,FALSE))</f>
        <v/>
      </c>
      <c r="L45" s="158" t="str">
        <f>IF(VLOOKUP($A45,'B2B - Flux 2 - UBL'!$A45:$P740,13,FALSE)=0,"",VLOOKUP($A45,'B2B - Flux 2 - UBL'!$A45:$P740,13,FALSE))</f>
        <v>Identifie l'adresse électronique du Vendeur à laquelle un document commercial peut être transmis.</v>
      </c>
      <c r="M45" s="158" t="str">
        <f>IF(VLOOKUP($A45,'B2B - Flux 2 - UBL'!$A45:$P740,14,FALSE)=0,"",VLOOKUP($A45,'B2B - Flux 2 - UBL'!$A45:$P740,14,FALSE))</f>
        <v>Identifiant du schéma d'identification de l'adresse électronique du vendeur</v>
      </c>
      <c r="N45" s="144" t="str">
        <f>IF(VLOOKUP($A45,'B2B - Flux 2 - UBL'!$A45:$P740,15,FALSE)=0,"",VLOOKUP($A45,'B2B - Flux 2 - UBL'!$A45:$P740,15,FALSE))</f>
        <v/>
      </c>
      <c r="O45" s="118" t="str">
        <f>IF(VLOOKUP($A45,'B2B - Flux 2 - UBL'!$A45:$P740,16,FALSE)=0,"",VLOOKUP($A45,'B2B - Flux 2 - UBL'!$A45:$P740,16,FALSE))</f>
        <v/>
      </c>
      <c r="P45" s="22" t="str">
        <f>IF(VLOOKUP($A45,'B2B - Flux 2 - UBL'!$A45:$Q740,17,FALSE)=0,"",VLOOKUP($A45,'B2B - Flux 2 - UBL'!$A45:$Q740,17,FALSE))</f>
        <v/>
      </c>
      <c r="Q45" s="158"/>
    </row>
    <row r="46" spans="1:17" ht="28.5" x14ac:dyDescent="0.25">
      <c r="A46" s="35" t="s">
        <v>85</v>
      </c>
      <c r="B46" s="29" t="s">
        <v>19</v>
      </c>
      <c r="C46" s="31"/>
      <c r="D46" s="48" t="s">
        <v>86</v>
      </c>
      <c r="E46" s="32"/>
      <c r="F46" s="32"/>
      <c r="G46" s="101" t="s">
        <v>676</v>
      </c>
      <c r="H46" s="67" t="str">
        <f>IF(VLOOKUP($A46,'B2B - Flux 2 - UBL'!$A46:$P741,9,FALSE)=0,"",VLOOKUP($A46,'B2B - Flux 2 - UBL'!$A46:$P741,9,FALSE))</f>
        <v/>
      </c>
      <c r="I46" s="118" t="str">
        <f>IF(VLOOKUP($A46,'B2B - Flux 2 - UBL'!$A46:$P741,10,FALSE)=0,"",VLOOKUP($A46,'B2B - Flux 2 - UBL'!$A46:$P741,10,FALSE))</f>
        <v/>
      </c>
      <c r="J46" s="173" t="str">
        <f>IF(VLOOKUP($A46,'B2B - Flux 2 - UBL'!$A46:$P741,11,FALSE)=0,"",VLOOKUP($A46,'B2B - Flux 2 - UBL'!$A46:$P741,11,FALSE))</f>
        <v/>
      </c>
      <c r="K46" s="118" t="str">
        <f>IF(VLOOKUP($A46,'B2B - Flux 2 - UBL'!$A46:$P741,12,FALSE)=0,"",VLOOKUP($A46,'B2B - Flux 2 - UBL'!$A46:$P741,12,FALSE))</f>
        <v/>
      </c>
      <c r="L46" s="132" t="str">
        <f>IF(VLOOKUP($A46,'B2B - Flux 2 - UBL'!$A46:$P741,13,FALSE)=0,"",VLOOKUP($A46,'B2B - Flux 2 - UBL'!$A46:$P741,13,FALSE))</f>
        <v>Groupe de termes métiers fournissant des informations sur l'adresse du Vendeur.</v>
      </c>
      <c r="M46" s="132" t="str">
        <f>IF(VLOOKUP($A46,'B2B - Flux 2 - UBL'!$A46:$P741,14,FALSE)=0,"",VLOOKUP($A46,'B2B - Flux 2 - UBL'!$A46:$P741,14,FALSE))</f>
        <v>Les éléments pertinents de l'adresse doivent être remplis pour se conformer aux exigences légales.</v>
      </c>
      <c r="N46" s="146" t="str">
        <f>IF(VLOOKUP($A46,'B2B - Flux 2 - UBL'!$A46:$P741,15,FALSE)=0,"",VLOOKUP($A46,'B2B - Flux 2 - UBL'!$A46:$P741,15,FALSE))</f>
        <v/>
      </c>
      <c r="O46" s="118" t="str">
        <f>IF(VLOOKUP($A46,'B2B - Flux 2 - UBL'!$A46:$P741,16,FALSE)=0,"",VLOOKUP($A46,'B2B - Flux 2 - UBL'!$A46:$P741,16,FALSE))</f>
        <v/>
      </c>
      <c r="P46" s="156" t="str">
        <f>IF(VLOOKUP($A46,'B2B - Flux 2 - UBL'!$A46:$Q741,17,FALSE)=0,"",VLOOKUP($A46,'B2B - Flux 2 - UBL'!$A46:$Q741,17,FALSE))</f>
        <v>BR-8</v>
      </c>
      <c r="Q46" s="118"/>
    </row>
    <row r="47" spans="1:17" ht="28.5" x14ac:dyDescent="0.25">
      <c r="A47" s="43" t="s">
        <v>88</v>
      </c>
      <c r="B47" s="29" t="s">
        <v>36</v>
      </c>
      <c r="C47" s="31"/>
      <c r="D47" s="49"/>
      <c r="E47" s="115" t="s">
        <v>89</v>
      </c>
      <c r="F47" s="50"/>
      <c r="G47" s="101" t="s">
        <v>677</v>
      </c>
      <c r="H47" s="47" t="str">
        <f>IF(VLOOKUP($A47,'B2B - Flux 2 - UBL'!$A47:$P742,9,FALSE)=0,"",VLOOKUP($A47,'B2B - Flux 2 - UBL'!$A47:$P742,9,FALSE))</f>
        <v>TEXTE</v>
      </c>
      <c r="I47" s="28">
        <f>IF(VLOOKUP($A47,'B2B - Flux 2 - UBL'!$A47:$P742,10,FALSE)=0,"",VLOOKUP($A47,'B2B - Flux 2 - UBL'!$A47:$P742,10,FALSE))</f>
        <v>255</v>
      </c>
      <c r="J47" s="28" t="str">
        <f>IF(VLOOKUP($A47,'B2B - Flux 2 - UBL'!$A47:$P742,11,FALSE)=0,"",VLOOKUP($A47,'B2B - Flux 2 - UBL'!$A47:$P742,11,FALSE))</f>
        <v/>
      </c>
      <c r="K47" s="55" t="str">
        <f>IF(VLOOKUP($A47,'B2B - Flux 2 - UBL'!$A47:$P742,12,FALSE)=0,"",VLOOKUP($A47,'B2B - Flux 2 - UBL'!$A47:$P742,12,FALSE))</f>
        <v/>
      </c>
      <c r="L47" s="27" t="str">
        <f>IF(VLOOKUP($A47,'B2B - Flux 2 - UBL'!$A47:$P742,13,FALSE)=0,"",VLOOKUP($A47,'B2B - Flux 2 - UBL'!$A47:$P742,13,FALSE))</f>
        <v>Ligne principale d'une adresse.</v>
      </c>
      <c r="M47" s="27" t="str">
        <f>IF(VLOOKUP($A47,'B2B - Flux 2 - UBL'!$A47:$P742,14,FALSE)=0,"",VLOOKUP($A47,'B2B - Flux 2 - UBL'!$A47:$P742,14,FALSE))</f>
        <v>Généralement, le nom et le numéro de la rue ou la boîte postale.</v>
      </c>
      <c r="N47" s="144" t="str">
        <f>IF(VLOOKUP($A47,'B2B - Flux 2 - UBL'!$A47:$P742,15,FALSE)=0,"",VLOOKUP($A47,'B2B - Flux 2 - UBL'!$A47:$P742,15,FALSE))</f>
        <v/>
      </c>
      <c r="O47" s="144" t="str">
        <f>IF(VLOOKUP($A47,'B2B - Flux 2 - UBL'!$A47:$P742,16,FALSE)=0,"",VLOOKUP($A47,'B2B - Flux 2 - UBL'!$A47:$P742,16,FALSE))</f>
        <v/>
      </c>
      <c r="P47" s="22" t="str">
        <f>IF(VLOOKUP($A47,'B2B - Flux 2 - UBL'!$A47:$Q742,17,FALSE)=0,"",VLOOKUP($A47,'B2B - Flux 2 - UBL'!$A47:$Q742,17,FALSE))</f>
        <v/>
      </c>
      <c r="Q47" s="27"/>
    </row>
    <row r="48" spans="1:17" ht="28.5" x14ac:dyDescent="0.25">
      <c r="A48" s="43" t="s">
        <v>91</v>
      </c>
      <c r="B48" s="29" t="s">
        <v>36</v>
      </c>
      <c r="C48" s="31"/>
      <c r="D48" s="49"/>
      <c r="E48" s="115" t="s">
        <v>92</v>
      </c>
      <c r="F48" s="50"/>
      <c r="G48" s="101" t="s">
        <v>678</v>
      </c>
      <c r="H48" s="47" t="str">
        <f>IF(VLOOKUP($A48,'B2B - Flux 2 - UBL'!$A48:$P743,9,FALSE)=0,"",VLOOKUP($A48,'B2B - Flux 2 - UBL'!$A48:$P743,9,FALSE))</f>
        <v>TEXTE</v>
      </c>
      <c r="I48" s="28">
        <f>IF(VLOOKUP($A48,'B2B - Flux 2 - UBL'!$A48:$P743,10,FALSE)=0,"",VLOOKUP($A48,'B2B - Flux 2 - UBL'!$A48:$P743,10,FALSE))</f>
        <v>255</v>
      </c>
      <c r="J48" s="28" t="str">
        <f>IF(VLOOKUP($A48,'B2B - Flux 2 - UBL'!$A48:$P743,11,FALSE)=0,"",VLOOKUP($A48,'B2B - Flux 2 - UBL'!$A48:$P743,11,FALSE))</f>
        <v/>
      </c>
      <c r="K48" s="55" t="str">
        <f>IF(VLOOKUP($A48,'B2B - Flux 2 - UBL'!$A48:$P743,12,FALSE)=0,"",VLOOKUP($A48,'B2B - Flux 2 - UBL'!$A48:$P743,12,FALSE))</f>
        <v/>
      </c>
      <c r="L48" s="27" t="str">
        <f>IF(VLOOKUP($A48,'B2B - Flux 2 - UBL'!$A48:$P743,13,FALSE)=0,"",VLOOKUP($A48,'B2B - Flux 2 - UBL'!$A48:$P743,13,FALSE))</f>
        <v>Ligne supplémentaire d'une adresse, qui peut être utilisée pour donner des précisions et compléter la ligne principale.</v>
      </c>
      <c r="M48" s="27" t="str">
        <f>IF(VLOOKUP($A48,'B2B - Flux 2 - UBL'!$A48:$P743,14,FALSE)=0,"",VLOOKUP($A48,'B2B - Flux 2 - UBL'!$A48:$P743,14,FALSE))</f>
        <v/>
      </c>
      <c r="N48" s="144" t="str">
        <f>IF(VLOOKUP($A48,'B2B - Flux 2 - UBL'!$A48:$P743,15,FALSE)=0,"",VLOOKUP($A48,'B2B - Flux 2 - UBL'!$A48:$P743,15,FALSE))</f>
        <v/>
      </c>
      <c r="O48" s="144" t="str">
        <f>IF(VLOOKUP($A48,'B2B - Flux 2 - UBL'!$A48:$P743,16,FALSE)=0,"",VLOOKUP($A48,'B2B - Flux 2 - UBL'!$A48:$P743,16,FALSE))</f>
        <v/>
      </c>
      <c r="P48" s="22" t="str">
        <f>IF(VLOOKUP($A48,'B2B - Flux 2 - UBL'!$A48:$Q743,17,FALSE)=0,"",VLOOKUP($A48,'B2B - Flux 2 - UBL'!$A48:$Q743,17,FALSE))</f>
        <v/>
      </c>
      <c r="Q48" s="27"/>
    </row>
    <row r="49" spans="1:17" ht="28.5" x14ac:dyDescent="0.25">
      <c r="A49" s="43" t="s">
        <v>93</v>
      </c>
      <c r="B49" s="29" t="s">
        <v>36</v>
      </c>
      <c r="C49" s="31"/>
      <c r="D49" s="49"/>
      <c r="E49" s="115" t="s">
        <v>94</v>
      </c>
      <c r="F49" s="50"/>
      <c r="G49" s="101" t="s">
        <v>679</v>
      </c>
      <c r="H49" s="47" t="str">
        <f>IF(VLOOKUP($A49,'B2B - Flux 2 - UBL'!$A49:$P744,9,FALSE)=0,"",VLOOKUP($A49,'B2B - Flux 2 - UBL'!$A49:$P744,9,FALSE))</f>
        <v>TEXTE</v>
      </c>
      <c r="I49" s="28">
        <f>IF(VLOOKUP($A49,'B2B - Flux 2 - UBL'!$A49:$P744,10,FALSE)=0,"",VLOOKUP($A49,'B2B - Flux 2 - UBL'!$A49:$P744,10,FALSE))</f>
        <v>255</v>
      </c>
      <c r="J49" s="28" t="str">
        <f>IF(VLOOKUP($A49,'B2B - Flux 2 - UBL'!$A49:$P744,11,FALSE)=0,"",VLOOKUP($A49,'B2B - Flux 2 - UBL'!$A49:$P744,11,FALSE))</f>
        <v/>
      </c>
      <c r="K49" s="55" t="str">
        <f>IF(VLOOKUP($A49,'B2B - Flux 2 - UBL'!$A49:$P744,12,FALSE)=0,"",VLOOKUP($A49,'B2B - Flux 2 - UBL'!$A49:$P744,12,FALSE))</f>
        <v/>
      </c>
      <c r="L49" s="27" t="str">
        <f>IF(VLOOKUP($A49,'B2B - Flux 2 - UBL'!$A49:$P744,13,FALSE)=0,"",VLOOKUP($A49,'B2B - Flux 2 - UBL'!$A49:$P744,13,FALSE))</f>
        <v>Ligne supplémentaire d'une adresse, qui peut être utilisée pour donner des précisions et compléter la ligne principale.</v>
      </c>
      <c r="M49" s="27" t="str">
        <f>IF(VLOOKUP($A49,'B2B - Flux 2 - UBL'!$A49:$P744,14,FALSE)=0,"",VLOOKUP($A49,'B2B - Flux 2 - UBL'!$A49:$P744,14,FALSE))</f>
        <v/>
      </c>
      <c r="N49" s="144" t="str">
        <f>IF(VLOOKUP($A49,'B2B - Flux 2 - UBL'!$A49:$P744,15,FALSE)=0,"",VLOOKUP($A49,'B2B - Flux 2 - UBL'!$A49:$P744,15,FALSE))</f>
        <v/>
      </c>
      <c r="O49" s="144" t="str">
        <f>IF(VLOOKUP($A49,'B2B - Flux 2 - UBL'!$A49:$P744,16,FALSE)=0,"",VLOOKUP($A49,'B2B - Flux 2 - UBL'!$A49:$P744,16,FALSE))</f>
        <v/>
      </c>
      <c r="P49" s="22" t="str">
        <f>IF(VLOOKUP($A49,'B2B - Flux 2 - UBL'!$A49:$Q744,17,FALSE)=0,"",VLOOKUP($A49,'B2B - Flux 2 - UBL'!$A49:$Q744,17,FALSE))</f>
        <v/>
      </c>
      <c r="Q49" s="27"/>
    </row>
    <row r="50" spans="1:17" ht="28.5" x14ac:dyDescent="0.25">
      <c r="A50" s="43" t="s">
        <v>95</v>
      </c>
      <c r="B50" s="29" t="s">
        <v>36</v>
      </c>
      <c r="C50" s="31"/>
      <c r="D50" s="49"/>
      <c r="E50" s="116" t="s">
        <v>96</v>
      </c>
      <c r="F50" s="50"/>
      <c r="G50" s="101" t="s">
        <v>680</v>
      </c>
      <c r="H50" s="47" t="str">
        <f>IF(VLOOKUP($A50,'B2B - Flux 2 - UBL'!$A50:$P745,9,FALSE)=0,"",VLOOKUP($A50,'B2B - Flux 2 - UBL'!$A50:$P745,9,FALSE))</f>
        <v>TEXTE</v>
      </c>
      <c r="I50" s="28">
        <f>IF(VLOOKUP($A50,'B2B - Flux 2 - UBL'!$A50:$P745,10,FALSE)=0,"",VLOOKUP($A50,'B2B - Flux 2 - UBL'!$A50:$P745,10,FALSE))</f>
        <v>255</v>
      </c>
      <c r="J50" s="28" t="str">
        <f>IF(VLOOKUP($A50,'B2B - Flux 2 - UBL'!$A50:$P745,11,FALSE)=0,"",VLOOKUP($A50,'B2B - Flux 2 - UBL'!$A50:$P745,11,FALSE))</f>
        <v/>
      </c>
      <c r="K50" s="55" t="str">
        <f>IF(VLOOKUP($A50,'B2B - Flux 2 - UBL'!$A50:$P745,12,FALSE)=0,"",VLOOKUP($A50,'B2B - Flux 2 - UBL'!$A50:$P745,12,FALSE))</f>
        <v/>
      </c>
      <c r="L50" s="27" t="str">
        <f>IF(VLOOKUP($A50,'B2B - Flux 2 - UBL'!$A50:$P745,13,FALSE)=0,"",VLOOKUP($A50,'B2B - Flux 2 - UBL'!$A50:$P745,13,FALSE))</f>
        <v>Nom usuel de la commune, ville ou village, dans laquelle se trouve l'adresse du Vendeur.</v>
      </c>
      <c r="M50" s="27" t="str">
        <f>IF(VLOOKUP($A50,'B2B - Flux 2 - UBL'!$A50:$P745,14,FALSE)=0,"",VLOOKUP($A50,'B2B - Flux 2 - UBL'!$A50:$P745,14,FALSE))</f>
        <v/>
      </c>
      <c r="N50" s="144" t="str">
        <f>IF(VLOOKUP($A50,'B2B - Flux 2 - UBL'!$A50:$P745,15,FALSE)=0,"",VLOOKUP($A50,'B2B - Flux 2 - UBL'!$A50:$P745,15,FALSE))</f>
        <v/>
      </c>
      <c r="O50" s="144" t="str">
        <f>IF(VLOOKUP($A50,'B2B - Flux 2 - UBL'!$A50:$P745,16,FALSE)=0,"",VLOOKUP($A50,'B2B - Flux 2 - UBL'!$A50:$P745,16,FALSE))</f>
        <v/>
      </c>
      <c r="P50" s="22" t="str">
        <f>IF(VLOOKUP($A50,'B2B - Flux 2 - UBL'!$A50:$Q745,17,FALSE)=0,"",VLOOKUP($A50,'B2B - Flux 2 - UBL'!$A50:$Q745,17,FALSE))</f>
        <v/>
      </c>
      <c r="Q50" s="27"/>
    </row>
    <row r="51" spans="1:17" ht="28.5" x14ac:dyDescent="0.25">
      <c r="A51" s="43" t="s">
        <v>98</v>
      </c>
      <c r="B51" s="29" t="s">
        <v>36</v>
      </c>
      <c r="C51" s="31"/>
      <c r="D51" s="49"/>
      <c r="E51" s="115" t="s">
        <v>99</v>
      </c>
      <c r="F51" s="50"/>
      <c r="G51" s="101" t="s">
        <v>681</v>
      </c>
      <c r="H51" s="47" t="str">
        <f>IF(VLOOKUP($A51,'B2B - Flux 2 - UBL'!$A51:$P746,9,FALSE)=0,"",VLOOKUP($A51,'B2B - Flux 2 - UBL'!$A51:$P746,9,FALSE))</f>
        <v>TEXTE</v>
      </c>
      <c r="I51" s="28">
        <f>IF(VLOOKUP($A51,'B2B - Flux 2 - UBL'!$A51:$P746,10,FALSE)=0,"",VLOOKUP($A51,'B2B - Flux 2 - UBL'!$A51:$P746,10,FALSE))</f>
        <v>10</v>
      </c>
      <c r="J51" s="28" t="str">
        <f>IF(VLOOKUP($A51,'B2B - Flux 2 - UBL'!$A51:$P746,11,FALSE)=0,"",VLOOKUP($A51,'B2B - Flux 2 - UBL'!$A51:$P746,11,FALSE))</f>
        <v/>
      </c>
      <c r="K51" s="55" t="str">
        <f>IF(VLOOKUP($A51,'B2B - Flux 2 - UBL'!$A51:$P746,12,FALSE)=0,"",VLOOKUP($A51,'B2B - Flux 2 - UBL'!$A51:$P746,12,FALSE))</f>
        <v/>
      </c>
      <c r="L51" s="27" t="str">
        <f>IF(VLOOKUP($A51,'B2B - Flux 2 - UBL'!$A51:$P746,13,FALSE)=0,"",VLOOKUP($A51,'B2B - Flux 2 - UBL'!$A51:$P746,13,FALSE))</f>
        <v>Identifiant d'un groupe adressable de propriétés, conforme au service postal concerné.</v>
      </c>
      <c r="M51" s="27" t="str">
        <f>IF(VLOOKUP($A51,'B2B - Flux 2 - UBL'!$A51:$P746,14,FALSE)=0,"",VLOOKUP($A51,'B2B - Flux 2 - UBL'!$A51:$P746,14,FALSE))</f>
        <v>Exemple : code postal ou numéro postal d'acheminement.</v>
      </c>
      <c r="N51" s="144" t="str">
        <f>IF(VLOOKUP($A51,'B2B - Flux 2 - UBL'!$A51:$P746,15,FALSE)=0,"",VLOOKUP($A51,'B2B - Flux 2 - UBL'!$A51:$P746,15,FALSE))</f>
        <v/>
      </c>
      <c r="O51" s="144" t="str">
        <f>IF(VLOOKUP($A51,'B2B - Flux 2 - UBL'!$A51:$P746,16,FALSE)=0,"",VLOOKUP($A51,'B2B - Flux 2 - UBL'!$A51:$P746,16,FALSE))</f>
        <v/>
      </c>
      <c r="P51" s="22" t="str">
        <f>IF(VLOOKUP($A51,'B2B - Flux 2 - UBL'!$A51:$Q746,17,FALSE)=0,"",VLOOKUP($A51,'B2B - Flux 2 - UBL'!$A51:$Q746,17,FALSE))</f>
        <v/>
      </c>
      <c r="Q51" s="27"/>
    </row>
    <row r="52" spans="1:17" ht="42.75" x14ac:dyDescent="0.25">
      <c r="A52" s="43" t="s">
        <v>101</v>
      </c>
      <c r="B52" s="29" t="s">
        <v>36</v>
      </c>
      <c r="C52" s="31"/>
      <c r="D52" s="49"/>
      <c r="E52" s="115" t="s">
        <v>102</v>
      </c>
      <c r="F52" s="52"/>
      <c r="G52" s="101" t="s">
        <v>682</v>
      </c>
      <c r="H52" s="47" t="str">
        <f>IF(VLOOKUP($A52,'B2B - Flux 2 - UBL'!$A52:$P747,9,FALSE)=0,"",VLOOKUP($A52,'B2B - Flux 2 - UBL'!$A52:$P747,9,FALSE))</f>
        <v>TEXTE</v>
      </c>
      <c r="I52" s="28">
        <f>IF(VLOOKUP($A52,'B2B - Flux 2 - UBL'!$A52:$P747,10,FALSE)=0,"",VLOOKUP($A52,'B2B - Flux 2 - UBL'!$A52:$P747,10,FALSE))</f>
        <v>255</v>
      </c>
      <c r="J52" s="28" t="str">
        <f>IF(VLOOKUP($A52,'B2B - Flux 2 - UBL'!$A52:$P747,11,FALSE)=0,"",VLOOKUP($A52,'B2B - Flux 2 - UBL'!$A52:$P747,11,FALSE))</f>
        <v/>
      </c>
      <c r="K52" s="54" t="str">
        <f>IF(VLOOKUP($A52,'B2B - Flux 2 - UBL'!$A52:$P747,12,FALSE)=0,"",VLOOKUP($A52,'B2B - Flux 2 - UBL'!$A52:$P747,12,FALSE))</f>
        <v/>
      </c>
      <c r="L52" s="27" t="str">
        <f>IF(VLOOKUP($A52,'B2B - Flux 2 - UBL'!$A52:$P747,13,FALSE)=0,"",VLOOKUP($A52,'B2B - Flux 2 - UBL'!$A52:$P747,13,FALSE))</f>
        <v>Subdivision d'un pays.</v>
      </c>
      <c r="M52" s="27" t="str">
        <f>IF(VLOOKUP($A52,'B2B - Flux 2 - UBL'!$A52:$P747,14,FALSE)=0,"",VLOOKUP($A52,'B2B - Flux 2 - UBL'!$A52:$P747,14,FALSE))</f>
        <v>Exemple : région, comté, état, province, etc.</v>
      </c>
      <c r="N52" s="144" t="str">
        <f>IF(VLOOKUP($A52,'B2B - Flux 2 - UBL'!$A52:$P747,15,FALSE)=0,"",VLOOKUP($A52,'B2B - Flux 2 - UBL'!$A52:$P747,15,FALSE))</f>
        <v/>
      </c>
      <c r="O52" s="144" t="str">
        <f>IF(VLOOKUP($A52,'B2B - Flux 2 - UBL'!$A52:$P747,16,FALSE)=0,"",VLOOKUP($A52,'B2B - Flux 2 - UBL'!$A52:$P747,16,FALSE))</f>
        <v/>
      </c>
      <c r="P52" s="22" t="str">
        <f>IF(VLOOKUP($A52,'B2B - Flux 2 - UBL'!$A52:$Q747,17,FALSE)=0,"",VLOOKUP($A52,'B2B - Flux 2 - UBL'!$A52:$Q747,17,FALSE))</f>
        <v/>
      </c>
      <c r="Q52" s="27"/>
    </row>
    <row r="53" spans="1:17" ht="71.25" x14ac:dyDescent="0.25">
      <c r="A53" s="43" t="s">
        <v>104</v>
      </c>
      <c r="B53" s="29" t="s">
        <v>19</v>
      </c>
      <c r="C53" s="31"/>
      <c r="D53" s="49"/>
      <c r="E53" s="115" t="s">
        <v>105</v>
      </c>
      <c r="F53" s="52"/>
      <c r="G53" s="101" t="s">
        <v>683</v>
      </c>
      <c r="H53" s="47" t="str">
        <f>IF(VLOOKUP($A53,'B2B - Flux 2 - UBL'!$A53:$P748,9,FALSE)=0,"",VLOOKUP($A53,'B2B - Flux 2 - UBL'!$A53:$P748,9,FALSE))</f>
        <v>CODE</v>
      </c>
      <c r="I53" s="28">
        <f>IF(VLOOKUP($A53,'B2B - Flux 2 - UBL'!$A53:$P748,10,FALSE)=0,"",VLOOKUP($A53,'B2B - Flux 2 - UBL'!$A53:$P748,10,FALSE))</f>
        <v>2</v>
      </c>
      <c r="J53" s="28" t="str">
        <f>IF(VLOOKUP($A53,'B2B - Flux 2 - UBL'!$A53:$P748,11,FALSE)=0,"",VLOOKUP($A53,'B2B - Flux 2 - UBL'!$A53:$P748,11,FALSE))</f>
        <v>ISO 3166</v>
      </c>
      <c r="K53" s="55" t="str">
        <f>IF(VLOOKUP($A53,'B2B - Flux 2 - UBL'!$A53:$P748,12,FALSE)=0,"",VLOOKUP($A53,'B2B - Flux 2 - UBL'!$A53:$P748,12,FALSE))</f>
        <v/>
      </c>
      <c r="L53" s="27" t="str">
        <f>IF(VLOOKUP($A53,'B2B - Flux 2 - UBL'!$A53:$P748,13,FALSE)=0,"",VLOOKUP($A53,'B2B - Flux 2 - UBL'!$A53:$P748,13,FALSE))</f>
        <v>Code d'identification du pays.</v>
      </c>
      <c r="M53" s="27" t="str">
        <f>IF(VLOOKUP($A53,'B2B - Flux 2 - UBL'!$A53:$P748,14,FALSE)=0,"",VLOOKUP($A53,'B2B - Flux 2 - UBL'!$A53:$P748,14,FALSE))</f>
        <v>Les listes de pays valides sont enregistrées auprès de l'Agence de maintenance de la norme ISO 3166-1 « Codes pour la représentation des noms de pays et de leurs subdivisions ». Il est recommandé d'utiliser la représentation alpha-2.</v>
      </c>
      <c r="N53" s="144" t="str">
        <f>IF(VLOOKUP($A53,'B2B - Flux 2 - UBL'!$A53:$P748,15,FALSE)=0,"",VLOOKUP($A53,'B2B - Flux 2 - UBL'!$A53:$P748,15,FALSE))</f>
        <v>G2.01
G2.03</v>
      </c>
      <c r="O53" s="144" t="str">
        <f>IF(VLOOKUP($A53,'B2B - Flux 2 - UBL'!$A53:$P748,16,FALSE)=0,"",VLOOKUP($A53,'B2B - Flux 2 - UBL'!$A53:$P748,16,FALSE))</f>
        <v/>
      </c>
      <c r="P53" s="22" t="str">
        <f>IF(VLOOKUP($A53,'B2B - Flux 2 - UBL'!$A53:$Q748,17,FALSE)=0,"",VLOOKUP($A53,'B2B - Flux 2 - UBL'!$A53:$Q748,17,FALSE))</f>
        <v>BR-9</v>
      </c>
      <c r="Q53" s="27"/>
    </row>
    <row r="54" spans="1:17" ht="28.5" x14ac:dyDescent="0.25">
      <c r="A54" s="35" t="s">
        <v>299</v>
      </c>
      <c r="B54" s="29" t="s">
        <v>36</v>
      </c>
      <c r="C54" s="45"/>
      <c r="D54" s="48" t="s">
        <v>300</v>
      </c>
      <c r="E54" s="32"/>
      <c r="F54" s="33"/>
      <c r="G54" s="101" t="s">
        <v>684</v>
      </c>
      <c r="H54" s="67" t="str">
        <f>IF(VLOOKUP($A54,'B2B - Flux 2 - UBL'!$A54:$P749,9,FALSE)=0,"",VLOOKUP($A54,'B2B - Flux 2 - UBL'!$A54:$P749,9,FALSE))</f>
        <v/>
      </c>
      <c r="I54" s="118" t="str">
        <f>IF(VLOOKUP($A54,'B2B - Flux 2 - UBL'!$A54:$P749,10,FALSE)=0,"",VLOOKUP($A54,'B2B - Flux 2 - UBL'!$A54:$P749,10,FALSE))</f>
        <v/>
      </c>
      <c r="J54" s="173" t="str">
        <f>IF(VLOOKUP($A54,'B2B - Flux 2 - UBL'!$A54:$P749,11,FALSE)=0,"",VLOOKUP($A54,'B2B - Flux 2 - UBL'!$A54:$P749,11,FALSE))</f>
        <v/>
      </c>
      <c r="K54" s="118" t="str">
        <f>IF(VLOOKUP($A54,'B2B - Flux 2 - UBL'!$A54:$P749,12,FALSE)=0,"",VLOOKUP($A54,'B2B - Flux 2 - UBL'!$A54:$P749,12,FALSE))</f>
        <v/>
      </c>
      <c r="L54" s="132" t="str">
        <f>IF(VLOOKUP($A54,'B2B - Flux 2 - UBL'!$A54:$P749,13,FALSE)=0,"",VLOOKUP($A54,'B2B - Flux 2 - UBL'!$A54:$P749,13,FALSE))</f>
        <v>Groupe de termes métiers fournissant des informations de contact concernant le Vendeur.</v>
      </c>
      <c r="M54" s="132" t="str">
        <f>IF(VLOOKUP($A54,'B2B - Flux 2 - UBL'!$A54:$P749,14,FALSE)=0,"",VLOOKUP($A54,'B2B - Flux 2 - UBL'!$A54:$P749,14,FALSE))</f>
        <v/>
      </c>
      <c r="N54" s="146" t="str">
        <f>IF(VLOOKUP($A54,'B2B - Flux 2 - UBL'!$A54:$P749,15,FALSE)=0,"",VLOOKUP($A54,'B2B - Flux 2 - UBL'!$A54:$P749,15,FALSE))</f>
        <v/>
      </c>
      <c r="O54" s="118" t="str">
        <f>IF(VLOOKUP($A54,'B2B - Flux 2 - UBL'!$A54:$P749,16,FALSE)=0,"",VLOOKUP($A54,'B2B - Flux 2 - UBL'!$A54:$P749,16,FALSE))</f>
        <v/>
      </c>
      <c r="P54" s="156" t="str">
        <f>IF(VLOOKUP($A54,'B2B - Flux 2 - UBL'!$A54:$Q749,17,FALSE)=0,"",VLOOKUP($A54,'B2B - Flux 2 - UBL'!$A54:$Q749,17,FALSE))</f>
        <v/>
      </c>
      <c r="Q54" s="118"/>
    </row>
    <row r="55" spans="1:17" ht="85.5" x14ac:dyDescent="0.25">
      <c r="A55" s="43" t="s">
        <v>302</v>
      </c>
      <c r="B55" s="29" t="s">
        <v>36</v>
      </c>
      <c r="C55" s="45"/>
      <c r="D55" s="58"/>
      <c r="E55" s="72" t="s">
        <v>305</v>
      </c>
      <c r="F55" s="51"/>
      <c r="G55" s="101" t="s">
        <v>1228</v>
      </c>
      <c r="H55" s="47" t="str">
        <f>IF(VLOOKUP($A55,'B2B - Flux 2 - UBL'!$A55:$P750,9,FALSE)=0,"",VLOOKUP($A55,'B2B - Flux 2 - UBL'!$A55:$P750,9,FALSE))</f>
        <v>TEXTE</v>
      </c>
      <c r="I55" s="28">
        <f>IF(VLOOKUP($A55,'B2B - Flux 2 - UBL'!$A55:$P750,10,FALSE)=0,"",VLOOKUP($A55,'B2B - Flux 2 - UBL'!$A55:$P750,10,FALSE))</f>
        <v>99</v>
      </c>
      <c r="J55" s="28" t="str">
        <f>IF(VLOOKUP($A55,'B2B - Flux 2 - UBL'!$A55:$P750,11,FALSE)=0,"",VLOOKUP($A55,'B2B - Flux 2 - UBL'!$A55:$P750,11,FALSE))</f>
        <v/>
      </c>
      <c r="K55" s="55" t="str">
        <f>IF(VLOOKUP($A55,'B2B - Flux 2 - UBL'!$A55:$P750,12,FALSE)=0,"",VLOOKUP($A55,'B2B - Flux 2 - UBL'!$A55:$P750,12,FALSE))</f>
        <v/>
      </c>
      <c r="L55" s="27" t="str">
        <f>IF(VLOOKUP($A55,'B2B - Flux 2 - UBL'!$A55:$P750,13,FALSE)=0,"",VLOOKUP($A55,'B2B - Flux 2 - UBL'!$A55:$P750,13,FALSE))</f>
        <v>Point de contact correspondant à une entité juridique ou à une personne morale.</v>
      </c>
      <c r="M55" s="27" t="str">
        <f>IF(VLOOKUP($A55,'B2B - Flux 2 - UBL'!$A55:$P750,14,FALSE)=0,"",VLOOKUP($A55,'B2B - Flux 2 - UBL'!$A55:$P750,14,FALSE))</f>
        <v>Exemple : nom d'une personne, ou identification d'un contact, d'un service ou d'un bureau : PERSON</v>
      </c>
      <c r="N55" s="144" t="str">
        <f>IF(VLOOKUP($A55,'B2B - Flux 2 - UBL'!$A55:$P750,15,FALSE)=0,"",VLOOKUP($A55,'B2B - Flux 2 - UBL'!$A55:$P750,15,FALSE))</f>
        <v>G2.09</v>
      </c>
      <c r="O55" s="144" t="str">
        <f>IF(VLOOKUP($A55,'B2B - Flux 2 - UBL'!$A55:$P750,16,FALSE)=0,"",VLOOKUP($A55,'B2B - Flux 2 - UBL'!$A55:$P750,16,FALSE))</f>
        <v/>
      </c>
      <c r="P55" s="22" t="str">
        <f>IF(VLOOKUP($A55,'B2B - Flux 2 - UBL'!$A55:$Q750,17,FALSE)=0,"",VLOOKUP($A55,'B2B - Flux 2 - UBL'!$A55:$Q750,17,FALSE))</f>
        <v/>
      </c>
      <c r="Q55" s="27"/>
    </row>
    <row r="56" spans="1:17" ht="42.75" x14ac:dyDescent="0.25">
      <c r="A56" s="43" t="s">
        <v>303</v>
      </c>
      <c r="B56" s="29" t="s">
        <v>36</v>
      </c>
      <c r="C56" s="45"/>
      <c r="D56" s="58"/>
      <c r="E56" s="72" t="s">
        <v>306</v>
      </c>
      <c r="F56" s="71"/>
      <c r="G56" s="101" t="s">
        <v>685</v>
      </c>
      <c r="H56" s="47" t="str">
        <f>IF(VLOOKUP($A56,'B2B - Flux 2 - UBL'!$A56:$P751,9,FALSE)=0,"",VLOOKUP($A56,'B2B - Flux 2 - UBL'!$A56:$P751,9,FALSE))</f>
        <v>TEXTE</v>
      </c>
      <c r="I56" s="28">
        <f>IF(VLOOKUP($A56,'B2B - Flux 2 - UBL'!$A56:$P751,10,FALSE)=0,"",VLOOKUP($A56,'B2B - Flux 2 - UBL'!$A56:$P751,10,FALSE))</f>
        <v>15</v>
      </c>
      <c r="J56" s="28" t="str">
        <f>IF(VLOOKUP($A56,'B2B - Flux 2 - UBL'!$A56:$P751,11,FALSE)=0,"",VLOOKUP($A56,'B2B - Flux 2 - UBL'!$A56:$P751,11,FALSE))</f>
        <v/>
      </c>
      <c r="K56" s="55" t="str">
        <f>IF(VLOOKUP($A56,'B2B - Flux 2 - UBL'!$A56:$P751,12,FALSE)=0,"",VLOOKUP($A56,'B2B - Flux 2 - UBL'!$A56:$P751,12,FALSE))</f>
        <v/>
      </c>
      <c r="L56" s="27" t="str">
        <f>IF(VLOOKUP($A56,'B2B - Flux 2 - UBL'!$A56:$P751,13,FALSE)=0,"",VLOOKUP($A56,'B2B - Flux 2 - UBL'!$A56:$P751,13,FALSE))</f>
        <v>Numéro de téléphone du point de contact.</v>
      </c>
      <c r="M56" s="27" t="str">
        <f>IF(VLOOKUP($A56,'B2B - Flux 2 - UBL'!$A56:$P751,14,FALSE)=0,"",VLOOKUP($A56,'B2B - Flux 2 - UBL'!$A56:$P751,14,FALSE))</f>
        <v/>
      </c>
      <c r="N56" s="144" t="str">
        <f>IF(VLOOKUP($A56,'B2B - Flux 2 - UBL'!$A56:$P751,15,FALSE)=0,"",VLOOKUP($A56,'B2B - Flux 2 - UBL'!$A56:$P751,15,FALSE))</f>
        <v/>
      </c>
      <c r="O56" s="144" t="str">
        <f>IF(VLOOKUP($A56,'B2B - Flux 2 - UBL'!$A56:$P751,16,FALSE)=0,"",VLOOKUP($A56,'B2B - Flux 2 - UBL'!$A56:$P751,16,FALSE))</f>
        <v/>
      </c>
      <c r="P56" s="22" t="str">
        <f>IF(VLOOKUP($A56,'B2B - Flux 2 - UBL'!$A56:$Q751,17,FALSE)=0,"",VLOOKUP($A56,'B2B - Flux 2 - UBL'!$A56:$Q751,17,FALSE))</f>
        <v/>
      </c>
      <c r="Q56" s="27"/>
    </row>
    <row r="57" spans="1:17" ht="42.75" x14ac:dyDescent="0.25">
      <c r="A57" s="43" t="s">
        <v>304</v>
      </c>
      <c r="B57" s="29" t="s">
        <v>36</v>
      </c>
      <c r="C57" s="45"/>
      <c r="D57" s="58"/>
      <c r="E57" s="72" t="s">
        <v>307</v>
      </c>
      <c r="F57" s="71"/>
      <c r="G57" s="101" t="s">
        <v>686</v>
      </c>
      <c r="H57" s="47" t="str">
        <f>IF(VLOOKUP($A57,'B2B - Flux 2 - UBL'!$A57:$P752,9,FALSE)=0,"",VLOOKUP($A57,'B2B - Flux 2 - UBL'!$A57:$P752,9,FALSE))</f>
        <v>TEXTE</v>
      </c>
      <c r="I57" s="28">
        <f>IF(VLOOKUP($A57,'B2B - Flux 2 - UBL'!$A57:$P752,10,FALSE)=0,"",VLOOKUP($A57,'B2B - Flux 2 - UBL'!$A57:$P752,10,FALSE))</f>
        <v>50</v>
      </c>
      <c r="J57" s="28" t="str">
        <f>IF(VLOOKUP($A57,'B2B - Flux 2 - UBL'!$A57:$P752,11,FALSE)=0,"",VLOOKUP($A57,'B2B - Flux 2 - UBL'!$A57:$P752,11,FALSE))</f>
        <v/>
      </c>
      <c r="K57" s="55" t="str">
        <f>IF(VLOOKUP($A57,'B2B - Flux 2 - UBL'!$A57:$P752,12,FALSE)=0,"",VLOOKUP($A57,'B2B - Flux 2 - UBL'!$A57:$P752,12,FALSE))</f>
        <v/>
      </c>
      <c r="L57" s="27" t="str">
        <f>IF(VLOOKUP($A57,'B2B - Flux 2 - UBL'!$A57:$P752,13,FALSE)=0,"",VLOOKUP($A57,'B2B - Flux 2 - UBL'!$A57:$P752,13,FALSE))</f>
        <v>Adresse e-mail du point de contact.</v>
      </c>
      <c r="M57" s="27" t="str">
        <f>IF(VLOOKUP($A57,'B2B - Flux 2 - UBL'!$A57:$P752,14,FALSE)=0,"",VLOOKUP($A57,'B2B - Flux 2 - UBL'!$A57:$P752,14,FALSE))</f>
        <v/>
      </c>
      <c r="N57" s="144" t="str">
        <f>IF(VLOOKUP($A57,'B2B - Flux 2 - UBL'!$A57:$P752,15,FALSE)=0,"",VLOOKUP($A57,'B2B - Flux 2 - UBL'!$A57:$P752,15,FALSE))</f>
        <v/>
      </c>
      <c r="O57" s="144" t="str">
        <f>IF(VLOOKUP($A57,'B2B - Flux 2 - UBL'!$A57:$P752,16,FALSE)=0,"",VLOOKUP($A57,'B2B - Flux 2 - UBL'!$A57:$P752,16,FALSE))</f>
        <v/>
      </c>
      <c r="P57" s="22" t="str">
        <f>IF(VLOOKUP($A57,'B2B - Flux 2 - UBL'!$A57:$Q752,17,FALSE)=0,"",VLOOKUP($A57,'B2B - Flux 2 - UBL'!$A57:$Q752,17,FALSE))</f>
        <v/>
      </c>
      <c r="Q57" s="27"/>
    </row>
    <row r="58" spans="1:17" ht="28.5" x14ac:dyDescent="0.25">
      <c r="A58" s="23" t="s">
        <v>107</v>
      </c>
      <c r="B58" s="29" t="s">
        <v>19</v>
      </c>
      <c r="C58" s="81" t="s">
        <v>108</v>
      </c>
      <c r="D58" s="56"/>
      <c r="E58" s="56"/>
      <c r="F58" s="56"/>
      <c r="G58" s="101" t="s">
        <v>687</v>
      </c>
      <c r="H58" s="67" t="str">
        <f>IF(VLOOKUP($A58,'B2B - Flux 2 - UBL'!$A58:$P753,9,FALSE)=0,"",VLOOKUP($A58,'B2B - Flux 2 - UBL'!$A58:$P753,9,FALSE))</f>
        <v/>
      </c>
      <c r="I58" s="118" t="str">
        <f>IF(VLOOKUP($A58,'B2B - Flux 2 - UBL'!$A58:$P753,10,FALSE)=0,"",VLOOKUP($A58,'B2B - Flux 2 - UBL'!$A58:$P753,10,FALSE))</f>
        <v/>
      </c>
      <c r="J58" s="173" t="str">
        <f>IF(VLOOKUP($A58,'B2B - Flux 2 - UBL'!$A58:$P753,11,FALSE)=0,"",VLOOKUP($A58,'B2B - Flux 2 - UBL'!$A58:$P753,11,FALSE))</f>
        <v/>
      </c>
      <c r="K58" s="118" t="str">
        <f>IF(VLOOKUP($A58,'B2B - Flux 2 - UBL'!$A58:$P753,12,FALSE)=0,"",VLOOKUP($A58,'B2B - Flux 2 - UBL'!$A58:$P753,12,FALSE))</f>
        <v/>
      </c>
      <c r="L58" s="132" t="str">
        <f>IF(VLOOKUP($A58,'B2B - Flux 2 - UBL'!$A58:$P753,13,FALSE)=0,"",VLOOKUP($A58,'B2B - Flux 2 - UBL'!$A58:$P753,13,FALSE))</f>
        <v>Groupe de termes métiers fournissant des informations sur l'Acheteur.</v>
      </c>
      <c r="M58" s="132" t="str">
        <f>IF(VLOOKUP($A58,'B2B - Flux 2 - UBL'!$A58:$P753,14,FALSE)=0,"",VLOOKUP($A58,'B2B - Flux 2 - UBL'!$A58:$P753,14,FALSE))</f>
        <v/>
      </c>
      <c r="N58" s="146" t="str">
        <f>IF(VLOOKUP($A58,'B2B - Flux 2 - UBL'!$A58:$P753,15,FALSE)=0,"",VLOOKUP($A58,'B2B - Flux 2 - UBL'!$A58:$P753,15,FALSE))</f>
        <v/>
      </c>
      <c r="O58" s="118" t="str">
        <f>IF(VLOOKUP($A58,'B2B - Flux 2 - UBL'!$A58:$P753,16,FALSE)=0,"",VLOOKUP($A58,'B2B - Flux 2 - UBL'!$A58:$P753,16,FALSE))</f>
        <v/>
      </c>
      <c r="P58" s="156" t="str">
        <f>IF(VLOOKUP($A58,'B2B - Flux 2 - UBL'!$A58:$Q753,17,FALSE)=0,"",VLOOKUP($A58,'B2B - Flux 2 - UBL'!$A58:$Q753,17,FALSE))</f>
        <v/>
      </c>
      <c r="Q58" s="118"/>
    </row>
    <row r="59" spans="1:17" ht="28.5" x14ac:dyDescent="0.25">
      <c r="A59" s="35" t="s">
        <v>110</v>
      </c>
      <c r="B59" s="29" t="s">
        <v>19</v>
      </c>
      <c r="C59" s="31"/>
      <c r="D59" s="32" t="s">
        <v>109</v>
      </c>
      <c r="E59" s="32"/>
      <c r="F59" s="33"/>
      <c r="G59" s="101" t="s">
        <v>688</v>
      </c>
      <c r="H59" s="47" t="str">
        <f>IF(VLOOKUP($A59,'B2B - Flux 2 - UBL'!$A59:$P754,9,FALSE)=0,"",VLOOKUP($A59,'B2B - Flux 2 - UBL'!$A59:$P754,9,FALSE))</f>
        <v>TEXTE</v>
      </c>
      <c r="I59" s="47">
        <f>IF(VLOOKUP($A59,'B2B - Flux 2 - UBL'!$A59:$P754,10,FALSE)=0,"",VLOOKUP($A59,'B2B - Flux 2 - UBL'!$A59:$P754,10,FALSE))</f>
        <v>99</v>
      </c>
      <c r="J59" s="28" t="str">
        <f>IF(VLOOKUP($A59,'B2B - Flux 2 - UBL'!$A59:$P754,11,FALSE)=0,"",VLOOKUP($A59,'B2B - Flux 2 - UBL'!$A59:$P754,11,FALSE))</f>
        <v/>
      </c>
      <c r="K59" s="55" t="str">
        <f>IF(VLOOKUP($A59,'B2B - Flux 2 - UBL'!$A59:$P754,12,FALSE)=0,"",VLOOKUP($A59,'B2B - Flux 2 - UBL'!$A59:$P754,12,FALSE))</f>
        <v/>
      </c>
      <c r="L59" s="158" t="str">
        <f>IF(VLOOKUP($A59,'B2B - Flux 2 - UBL'!$A59:$P754,13,FALSE)=0,"",VLOOKUP($A59,'B2B - Flux 2 - UBL'!$A59:$P754,13,FALSE))</f>
        <v>Nom complet de l'Acheteur.</v>
      </c>
      <c r="M59" s="158" t="str">
        <f>IF(VLOOKUP($A59,'B2B - Flux 2 - UBL'!$A59:$P754,14,FALSE)=0,"",VLOOKUP($A59,'B2B - Flux 2 - UBL'!$A59:$P754,14,FALSE))</f>
        <v xml:space="preserve"> </v>
      </c>
      <c r="N59" s="144" t="str">
        <f>IF(VLOOKUP($A59,'B2B - Flux 2 - UBL'!$A59:$P754,15,FALSE)=0,"",VLOOKUP($A59,'B2B - Flux 2 - UBL'!$A59:$P754,15,FALSE))</f>
        <v>G2.09</v>
      </c>
      <c r="O59" s="144" t="str">
        <f>IF(VLOOKUP($A59,'B2B - Flux 2 - UBL'!$A59:$P754,16,FALSE)=0,"",VLOOKUP($A59,'B2B - Flux 2 - UBL'!$A59:$P754,16,FALSE))</f>
        <v/>
      </c>
      <c r="P59" s="22" t="str">
        <f>IF(VLOOKUP($A59,'B2B - Flux 2 - UBL'!$A59:$Q754,17,FALSE)=0,"",VLOOKUP($A59,'B2B - Flux 2 - UBL'!$A59:$Q754,17,FALSE))</f>
        <v>BR-7</v>
      </c>
      <c r="Q59" s="27"/>
    </row>
    <row r="60" spans="1:17" ht="42.75" x14ac:dyDescent="0.25">
      <c r="A60" s="35" t="s">
        <v>308</v>
      </c>
      <c r="B60" s="29" t="s">
        <v>36</v>
      </c>
      <c r="C60" s="31"/>
      <c r="D60" s="32" t="s">
        <v>310</v>
      </c>
      <c r="E60" s="37"/>
      <c r="F60" s="33"/>
      <c r="G60" s="101" t="s">
        <v>689</v>
      </c>
      <c r="H60" s="47" t="str">
        <f>IF(VLOOKUP($A60,'B2B - Flux 2 - UBL'!$A60:$P755,9,FALSE)=0,"",VLOOKUP($A60,'B2B - Flux 2 - UBL'!$A60:$P755,9,FALSE))</f>
        <v>TEXTE</v>
      </c>
      <c r="I60" s="47">
        <f>IF(VLOOKUP($A60,'B2B - Flux 2 - UBL'!$A60:$P755,10,FALSE)=0,"",VLOOKUP($A60,'B2B - Flux 2 - UBL'!$A60:$P755,10,FALSE))</f>
        <v>99</v>
      </c>
      <c r="J60" s="28" t="str">
        <f>IF(VLOOKUP($A60,'B2B - Flux 2 - UBL'!$A60:$P755,11,FALSE)=0,"",VLOOKUP($A60,'B2B - Flux 2 - UBL'!$A60:$P755,11,FALSE))</f>
        <v/>
      </c>
      <c r="K60" s="55" t="str">
        <f>IF(VLOOKUP($A60,'B2B - Flux 2 - UBL'!$A60:$P755,12,FALSE)=0,"",VLOOKUP($A60,'B2B - Flux 2 - UBL'!$A60:$P755,12,FALSE))</f>
        <v/>
      </c>
      <c r="L60" s="27" t="str">
        <f>IF(VLOOKUP($A60,'B2B - Flux 2 - UBL'!$A60:$P755,13,FALSE)=0,"",VLOOKUP($A60,'B2B - Flux 2 - UBL'!$A60:$P755,13,FALSE))</f>
        <v>Nom par lequel l'Acheteur est connu, autre que la raison sociale de l'Acheteur (également appelé Nom de l'entreprise).</v>
      </c>
      <c r="M60" s="27" t="str">
        <f>IF(VLOOKUP($A60,'B2B - Flux 2 - UBL'!$A60:$P755,14,FALSE)=0,"",VLOOKUP($A60,'B2B - Flux 2 - UBL'!$A60:$P755,14,FALSE))</f>
        <v>Elle peut être utilisée si elle diffère de la Raison sociale de l'Acheteur.</v>
      </c>
      <c r="N60" s="144" t="str">
        <f>IF(VLOOKUP($A60,'B2B - Flux 2 - UBL'!$A60:$P755,15,FALSE)=0,"",VLOOKUP($A60,'B2B - Flux 2 - UBL'!$A60:$P755,15,FALSE))</f>
        <v>G2.09</v>
      </c>
      <c r="O60" s="144" t="str">
        <f>IF(VLOOKUP($A60,'B2B - Flux 2 - UBL'!$A60:$P755,16,FALSE)=0,"",VLOOKUP($A60,'B2B - Flux 2 - UBL'!$A60:$P755,16,FALSE))</f>
        <v/>
      </c>
      <c r="P60" s="22" t="str">
        <f>IF(VLOOKUP($A60,'B2B - Flux 2 - UBL'!$A60:$Q755,17,FALSE)=0,"",VLOOKUP($A60,'B2B - Flux 2 - UBL'!$A60:$Q755,17,FALSE))</f>
        <v/>
      </c>
      <c r="Q60" s="27"/>
    </row>
    <row r="61" spans="1:17" ht="42.75" x14ac:dyDescent="0.25">
      <c r="A61" s="35" t="s">
        <v>309</v>
      </c>
      <c r="B61" s="106" t="s">
        <v>42</v>
      </c>
      <c r="C61" s="31"/>
      <c r="D61" s="32" t="s">
        <v>1229</v>
      </c>
      <c r="E61" s="37"/>
      <c r="F61" s="33"/>
      <c r="G61" s="101" t="s">
        <v>1215</v>
      </c>
      <c r="H61" s="47" t="str">
        <f>IF(VLOOKUP($A61,'B2B - Flux 2 - UBL'!$A61:$P756,9,FALSE)=0,"",VLOOKUP($A61,'B2B - Flux 2 - UBL'!$A61:$P756,9,FALSE))</f>
        <v>IDENTIFIANT</v>
      </c>
      <c r="I61" s="47">
        <f>IF(VLOOKUP($A61,'B2B - Flux 2 - UBL'!$A61:$P756,10,FALSE)=0,"",VLOOKUP($A61,'B2B - Flux 2 - UBL'!$A61:$P756,10,FALSE))</f>
        <v>80</v>
      </c>
      <c r="J61" s="28" t="str">
        <f>IF(VLOOKUP($A61,'B2B - Flux 2 - UBL'!$A61:$P756,11,FALSE)=0,"",VLOOKUP($A61,'B2B - Flux 2 - UBL'!$A61:$P756,11,FALSE))</f>
        <v/>
      </c>
      <c r="K61" s="55" t="str">
        <f>IF(VLOOKUP($A61,'B2B - Flux 2 - UBL'!$A61:$P756,12,FALSE)=0,"",VLOOKUP($A61,'B2B - Flux 2 - UBL'!$A61:$P756,12,FALSE))</f>
        <v/>
      </c>
      <c r="L61" s="158" t="str">
        <f>IF(VLOOKUP($A61,'B2B - Flux 2 - UBL'!$A61:$P756,13,FALSE)=0,"",VLOOKUP($A61,'B2B - Flux 2 - UBL'!$A61:$P756,13,FALSE))</f>
        <v>Identification de l'Acheteur.</v>
      </c>
      <c r="M61" s="158" t="str">
        <f>IF(VLOOKUP($A61,'B2B - Flux 2 - UBL'!$A61:$P756,14,FALSE)=0,"",VLOOKUP($A61,'B2B - Flux 2 - UBL'!$A61:$P756,14,FALSE))</f>
        <v>Si aucun schéma d'identification n'est précisé, il devrait être connu de l'Acheteur et du Vendeur, par exemple un identifiant de l'acehteur attribué par le Vendeur préalablement échangé.</v>
      </c>
      <c r="N61" s="144" t="str">
        <f>IF(VLOOKUP($A61,'B2B - Flux 2 - UBL'!$A61:$P756,15,FALSE)=0,"",VLOOKUP($A61,'B2B - Flux 2 - UBL'!$A61:$P756,15,FALSE))</f>
        <v>G2.16</v>
      </c>
      <c r="O61" s="144" t="str">
        <f>IF(VLOOKUP($A61,'B2B - Flux 2 - UBL'!$A61:$P756,16,FALSE)=0,"",VLOOKUP($A61,'B2B - Flux 2 - UBL'!$A61:$P756,16,FALSE))</f>
        <v/>
      </c>
      <c r="P61" s="22" t="str">
        <f>IF(VLOOKUP($A61,'B2B - Flux 2 - UBL'!$A61:$Q756,17,FALSE)=0,"",VLOOKUP($A61,'B2B - Flux 2 - UBL'!$A61:$Q756,17,FALSE))</f>
        <v/>
      </c>
      <c r="Q61" s="27"/>
    </row>
    <row r="62" spans="1:17" ht="42.75" x14ac:dyDescent="0.25">
      <c r="A62" s="35" t="s">
        <v>1205</v>
      </c>
      <c r="B62" s="106" t="s">
        <v>42</v>
      </c>
      <c r="C62" s="31"/>
      <c r="D62" s="32" t="s">
        <v>422</v>
      </c>
      <c r="E62" s="37"/>
      <c r="F62" s="33"/>
      <c r="G62" s="101" t="s">
        <v>938</v>
      </c>
      <c r="H62" s="47" t="str">
        <f>IF(VLOOKUP($A62,'B2B - Flux 2 - UBL'!$A62:$P757,9,FALSE)=0,"",VLOOKUP($A62,'B2B - Flux 2 - UBL'!$A62:$P757,9,FALSE))</f>
        <v>IDENTIFIANT</v>
      </c>
      <c r="I62" s="47">
        <f>IF(VLOOKUP($A62,'B2B - Flux 2 - UBL'!$A62:$P757,10,FALSE)=0,"",VLOOKUP($A62,'B2B - Flux 2 - UBL'!$A62:$P757,10,FALSE))</f>
        <v>5</v>
      </c>
      <c r="J62" s="28" t="str">
        <f>IF(VLOOKUP($A62,'B2B - Flux 2 - UBL'!$A62:$P757,11,FALSE)=0,"",VLOOKUP($A62,'B2B - Flux 2 - UBL'!$A62:$P757,11,FALSE))</f>
        <v/>
      </c>
      <c r="K62" s="55" t="str">
        <f>IF(VLOOKUP($A62,'B2B - Flux 2 - UBL'!$A62:$P757,12,FALSE)=0,"",VLOOKUP($A62,'B2B - Flux 2 - UBL'!$A62:$P757,12,FALSE))</f>
        <v/>
      </c>
      <c r="L62" s="158" t="str">
        <f>IF(VLOOKUP($A62,'B2B - Flux 2 - UBL'!$A62:$P757,13,FALSE)=0,"",VLOOKUP($A62,'B2B - Flux 2 - UBL'!$A62:$P757,13,FALSE))</f>
        <v>Identifiant du schéma de l'identifiant de l'acheteur</v>
      </c>
      <c r="M62" s="158" t="str">
        <f>IF(VLOOKUP($A62,'B2B - Flux 2 - UBL'!$A62:$P757,14,FALSE)=0,"",VLOOKUP($A62,'B2B - Flux 2 - UBL'!$A62:$P757,14,FALSE))</f>
        <v>Si aucun schéma d'identification n'est précisé, il devrait être connu de l'Acheteur et du Vendeur, par exemple un identifiant de l'acehteur attribué par le Vendeur préalablement échangé.</v>
      </c>
      <c r="N62" s="106" t="str">
        <f>IF(VLOOKUP($A62,'B2B - Flux 2 - UBL'!$A62:$P757,15,FALSE)=0,"",VLOOKUP($A62,'B2B - Flux 2 - UBL'!$A62:$P757,15,FALSE))</f>
        <v/>
      </c>
      <c r="O62" s="144" t="str">
        <f>IF(VLOOKUP($A62,'B2B - Flux 2 - UBL'!$A62:$P757,16,FALSE)=0,"",VLOOKUP($A62,'B2B - Flux 2 - UBL'!$A62:$P757,16,FALSE))</f>
        <v/>
      </c>
      <c r="P62" s="22" t="str">
        <f>IF(VLOOKUP($A62,'B2B - Flux 2 - UBL'!$A62:$Q757,17,FALSE)=0,"",VLOOKUP($A62,'B2B - Flux 2 - UBL'!$A62:$Q757,17,FALSE))</f>
        <v/>
      </c>
      <c r="Q62" s="27"/>
    </row>
    <row r="63" spans="1:17" ht="42.75" x14ac:dyDescent="0.25">
      <c r="A63" s="35" t="s">
        <v>309</v>
      </c>
      <c r="B63" s="106" t="s">
        <v>42</v>
      </c>
      <c r="C63" s="31"/>
      <c r="D63" s="32" t="s">
        <v>936</v>
      </c>
      <c r="E63" s="37"/>
      <c r="F63" s="33"/>
      <c r="G63" s="101" t="s">
        <v>1215</v>
      </c>
      <c r="H63" s="47" t="str">
        <f>IF(VLOOKUP($A63,'B2B - Flux 2 - UBL'!$A63:$P758,9,FALSE)=0,"",VLOOKUP($A63,'B2B - Flux 2 - UBL'!$A63:$P758,9,FALSE))</f>
        <v>IDENTIFIANT</v>
      </c>
      <c r="I63" s="47">
        <f>IF(VLOOKUP($A63,'B2B - Flux 2 - UBL'!$A63:$P758,10,FALSE)=0,"",VLOOKUP($A63,'B2B - Flux 2 - UBL'!$A63:$P758,10,FALSE))</f>
        <v>80</v>
      </c>
      <c r="J63" s="28" t="str">
        <f>IF(VLOOKUP($A63,'B2B - Flux 2 - UBL'!$A63:$P758,11,FALSE)=0,"",VLOOKUP($A63,'B2B - Flux 2 - UBL'!$A63:$P758,11,FALSE))</f>
        <v/>
      </c>
      <c r="K63" s="55" t="str">
        <f>IF(VLOOKUP($A63,'B2B - Flux 2 - UBL'!$A63:$P758,12,FALSE)=0,"",VLOOKUP($A63,'B2B - Flux 2 - UBL'!$A63:$P758,12,FALSE))</f>
        <v/>
      </c>
      <c r="L63" s="158" t="str">
        <f>IF(VLOOKUP($A63,'B2B - Flux 2 - UBL'!$A63:$P758,13,FALSE)=0,"",VLOOKUP($A63,'B2B - Flux 2 - UBL'!$A63:$P758,13,FALSE))</f>
        <v>Identification de l'Acheteur.</v>
      </c>
      <c r="M63" s="158" t="str">
        <f>IF(VLOOKUP($A63,'B2B - Flux 2 - UBL'!$A63:$P758,14,FALSE)=0,"",VLOOKUP($A63,'B2B - Flux 2 - UBL'!$A63:$P758,14,FALSE))</f>
        <v>Si aucun schéma d'identification n'est précisé, il devrait être connu de l'Acheteur et du Vendeur, par exemple un identifiant de l'acehteur attribué par le Vendeur préalablement échangé.</v>
      </c>
      <c r="N63" s="144" t="str">
        <f>IF(VLOOKUP($A63,'B2B - Flux 2 - UBL'!$A63:$P758,15,FALSE)=0,"",VLOOKUP($A63,'B2B - Flux 2 - UBL'!$A63:$P758,15,FALSE))</f>
        <v/>
      </c>
      <c r="O63" s="144" t="str">
        <f>IF(VLOOKUP($A63,'B2B - Flux 2 - UBL'!$A63:$P758,16,FALSE)=0,"",VLOOKUP($A63,'B2B - Flux 2 - UBL'!$A63:$P758,16,FALSE))</f>
        <v/>
      </c>
      <c r="P63" s="22" t="str">
        <f>IF(VLOOKUP($A63,'B2B - Flux 2 - UBL'!$A63:$Q758,17,FALSE)=0,"",VLOOKUP($A63,'B2B - Flux 2 - UBL'!$A63:$Q758,17,FALSE))</f>
        <v/>
      </c>
      <c r="Q63" s="27"/>
    </row>
    <row r="64" spans="1:17" ht="42.75" x14ac:dyDescent="0.25">
      <c r="A64" s="35" t="s">
        <v>1205</v>
      </c>
      <c r="B64" s="106" t="s">
        <v>42</v>
      </c>
      <c r="C64" s="31"/>
      <c r="D64" s="32" t="s">
        <v>934</v>
      </c>
      <c r="E64" s="37"/>
      <c r="F64" s="33"/>
      <c r="G64" s="101" t="s">
        <v>1216</v>
      </c>
      <c r="H64" s="47" t="str">
        <f>IF(VLOOKUP($A64,'B2B - Flux 2 - UBL'!$A64:$P759,9,FALSE)=0,"",VLOOKUP($A64,'B2B - Flux 2 - UBL'!$A64:$P759,9,FALSE))</f>
        <v>IDENTIFIANT</v>
      </c>
      <c r="I64" s="47">
        <f>IF(VLOOKUP($A64,'B2B - Flux 2 - UBL'!$A64:$P759,10,FALSE)=0,"",VLOOKUP($A64,'B2B - Flux 2 - UBL'!$A64:$P759,10,FALSE))</f>
        <v>5</v>
      </c>
      <c r="J64" s="28" t="str">
        <f>IF(VLOOKUP($A64,'B2B - Flux 2 - UBL'!$A64:$P759,11,FALSE)=0,"",VLOOKUP($A64,'B2B - Flux 2 - UBL'!$A64:$P759,11,FALSE))</f>
        <v/>
      </c>
      <c r="K64" s="55" t="str">
        <f>IF(VLOOKUP($A64,'B2B - Flux 2 - UBL'!$A64:$P759,12,FALSE)=0,"",VLOOKUP($A64,'B2B - Flux 2 - UBL'!$A64:$P759,12,FALSE))</f>
        <v/>
      </c>
      <c r="L64" s="158" t="str">
        <f>IF(VLOOKUP($A64,'B2B - Flux 2 - UBL'!$A64:$P759,13,FALSE)=0,"",VLOOKUP($A64,'B2B - Flux 2 - UBL'!$A64:$P759,13,FALSE))</f>
        <v>Identifiant du schéma de l'identifiant de l'acheteur</v>
      </c>
      <c r="M64" s="158" t="str">
        <f>IF(VLOOKUP($A64,'B2B - Flux 2 - UBL'!$A64:$P759,14,FALSE)=0,"",VLOOKUP($A64,'B2B - Flux 2 - UBL'!$A64:$P759,14,FALSE))</f>
        <v>Si aucun schéma d'identification n'est précisé, il devrait être connu de l'Acheteur et du Vendeur, par exemple un identifiant de l'acehteur attribué par le Vendeur préalablement échangé.</v>
      </c>
      <c r="N64" s="144" t="str">
        <f>IF(VLOOKUP($A64,'B2B - Flux 2 - UBL'!$A64:$P759,15,FALSE)=0,"",VLOOKUP($A64,'B2B - Flux 2 - UBL'!$A64:$P759,15,FALSE))</f>
        <v>G2.07</v>
      </c>
      <c r="O64" s="144" t="str">
        <f>IF(VLOOKUP($A64,'B2B - Flux 2 - UBL'!$A64:$P759,16,FALSE)=0,"",VLOOKUP($A64,'B2B - Flux 2 - UBL'!$A64:$P759,16,FALSE))</f>
        <v/>
      </c>
      <c r="P64" s="22" t="str">
        <f>IF(VLOOKUP($A64,'B2B - Flux 2 - UBL'!$A64:$Q759,17,FALSE)=0,"",VLOOKUP($A64,'B2B - Flux 2 - UBL'!$A64:$Q759,17,FALSE))</f>
        <v/>
      </c>
      <c r="Q64" s="27"/>
    </row>
    <row r="65" spans="1:17" ht="42.75" x14ac:dyDescent="0.25">
      <c r="A65" s="35" t="s">
        <v>309</v>
      </c>
      <c r="B65" s="106" t="s">
        <v>42</v>
      </c>
      <c r="C65" s="31"/>
      <c r="D65" s="32" t="s">
        <v>937</v>
      </c>
      <c r="E65" s="37"/>
      <c r="F65" s="33"/>
      <c r="G65" s="101" t="s">
        <v>1215</v>
      </c>
      <c r="H65" s="47" t="str">
        <f>IF(VLOOKUP($A65,'B2B - Flux 2 - UBL'!$A65:$P760,9,FALSE)=0,"",VLOOKUP($A65,'B2B - Flux 2 - UBL'!$A65:$P760,9,FALSE))</f>
        <v>IDENTIFIANT</v>
      </c>
      <c r="I65" s="47">
        <f>IF(VLOOKUP($A65,'B2B - Flux 2 - UBL'!$A65:$P760,10,FALSE)=0,"",VLOOKUP($A65,'B2B - Flux 2 - UBL'!$A65:$P760,10,FALSE))</f>
        <v>100</v>
      </c>
      <c r="J65" s="28" t="str">
        <f>IF(VLOOKUP($A65,'B2B - Flux 2 - UBL'!$A65:$P760,11,FALSE)=0,"",VLOOKUP($A65,'B2B - Flux 2 - UBL'!$A65:$P760,11,FALSE))</f>
        <v/>
      </c>
      <c r="K65" s="55" t="str">
        <f>IF(VLOOKUP($A65,'B2B - Flux 2 - UBL'!$A65:$P760,12,FALSE)=0,"",VLOOKUP($A65,'B2B - Flux 2 - UBL'!$A65:$P760,12,FALSE))</f>
        <v/>
      </c>
      <c r="L65" s="158" t="str">
        <f>IF(VLOOKUP($A65,'B2B - Flux 2 - UBL'!$A65:$P760,13,FALSE)=0,"",VLOOKUP($A65,'B2B - Flux 2 - UBL'!$A65:$P760,13,FALSE))</f>
        <v>Identification de l'Acheteur.</v>
      </c>
      <c r="M65" s="158" t="str">
        <f>IF(VLOOKUP($A65,'B2B - Flux 2 - UBL'!$A65:$P760,14,FALSE)=0,"",VLOOKUP($A65,'B2B - Flux 2 - UBL'!$A65:$P760,14,FALSE))</f>
        <v>Si aucun schéma d'identification n'est précisé, il devrait être connu de l'Acheteur et du Vendeur, par exemple un identifiant de l'acehteur attribué par le Vendeur préalablement échangé.</v>
      </c>
      <c r="N65" s="144" t="str">
        <f>IF(VLOOKUP($A65,'B2B - Flux 2 - UBL'!$A65:$P760,15,FALSE)=0,"",VLOOKUP($A65,'B2B - Flux 2 - UBL'!$A65:$P760,15,FALSE))</f>
        <v>G2.19
G2.29</v>
      </c>
      <c r="O65" s="144" t="str">
        <f>IF(VLOOKUP($A65,'B2B - Flux 2 - UBL'!$A65:$P760,16,FALSE)=0,"",VLOOKUP($A65,'B2B - Flux 2 - UBL'!$A65:$P760,16,FALSE))</f>
        <v/>
      </c>
      <c r="P65" s="22" t="str">
        <f>IF(VLOOKUP($A65,'B2B - Flux 2 - UBL'!$A65:$Q760,17,FALSE)=0,"",VLOOKUP($A65,'B2B - Flux 2 - UBL'!$A65:$Q760,17,FALSE))</f>
        <v/>
      </c>
      <c r="Q65" s="27"/>
    </row>
    <row r="66" spans="1:17" ht="42.75" x14ac:dyDescent="0.25">
      <c r="A66" s="35" t="s">
        <v>1205</v>
      </c>
      <c r="B66" s="106" t="s">
        <v>42</v>
      </c>
      <c r="C66" s="31"/>
      <c r="D66" s="32" t="s">
        <v>935</v>
      </c>
      <c r="E66" s="37"/>
      <c r="F66" s="33"/>
      <c r="G66" s="101" t="s">
        <v>1217</v>
      </c>
      <c r="H66" s="47" t="str">
        <f>IF(VLOOKUP($A66,'B2B - Flux 2 - UBL'!$A66:$P761,9,FALSE)=0,"",VLOOKUP($A66,'B2B - Flux 2 - UBL'!$A66:$P761,9,FALSE))</f>
        <v>IDENTIFIANT</v>
      </c>
      <c r="I66" s="47">
        <f>IF(VLOOKUP($A66,'B2B - Flux 2 - UBL'!$A66:$P761,10,FALSE)=0,"",VLOOKUP($A66,'B2B - Flux 2 - UBL'!$A66:$P761,10,FALSE))</f>
        <v>5</v>
      </c>
      <c r="J66" s="28" t="str">
        <f>IF(VLOOKUP($A66,'B2B - Flux 2 - UBL'!$A66:$P761,11,FALSE)=0,"",VLOOKUP($A66,'B2B - Flux 2 - UBL'!$A66:$P761,11,FALSE))</f>
        <v/>
      </c>
      <c r="K66" s="55" t="str">
        <f>IF(VLOOKUP($A66,'B2B - Flux 2 - UBL'!$A66:$P761,12,FALSE)=0,"",VLOOKUP($A66,'B2B - Flux 2 - UBL'!$A66:$P761,12,FALSE))</f>
        <v/>
      </c>
      <c r="L66" s="158" t="str">
        <f>IF(VLOOKUP($A66,'B2B - Flux 2 - UBL'!$A66:$P761,13,FALSE)=0,"",VLOOKUP($A66,'B2B - Flux 2 - UBL'!$A66:$P761,13,FALSE))</f>
        <v>Identifiant du schéma de l'identifiant de l'acheteur</v>
      </c>
      <c r="M66" s="158" t="str">
        <f>IF(VLOOKUP($A66,'B2B - Flux 2 - UBL'!$A66:$P761,14,FALSE)=0,"",VLOOKUP($A66,'B2B - Flux 2 - UBL'!$A66:$P761,14,FALSE))</f>
        <v>Si aucun schéma d'identification n'est précisé, il devrait être connu de l'Acheteur et du Vendeur, par exemple un identifiant de l'acehteur attribué par le Vendeur préalablement échangé.</v>
      </c>
      <c r="N66" s="144" t="str">
        <f>IF(VLOOKUP($A66,'B2B - Flux 2 - UBL'!$A66:$P761,15,FALSE)=0,"",VLOOKUP($A66,'B2B - Flux 2 - UBL'!$A66:$P761,15,FALSE))</f>
        <v/>
      </c>
      <c r="O66" s="144" t="str">
        <f>IF(VLOOKUP($A66,'B2B - Flux 2 - UBL'!$A66:$P761,16,FALSE)=0,"",VLOOKUP($A66,'B2B - Flux 2 - UBL'!$A66:$P761,16,FALSE))</f>
        <v/>
      </c>
      <c r="P66" s="22" t="str">
        <f>IF(VLOOKUP($A66,'B2B - Flux 2 - UBL'!$A66:$Q761,17,FALSE)=0,"",VLOOKUP($A66,'B2B - Flux 2 - UBL'!$A66:$Q761,17,FALSE))</f>
        <v/>
      </c>
      <c r="Q66" s="27"/>
    </row>
    <row r="67" spans="1:17" ht="57" x14ac:dyDescent="0.25">
      <c r="A67" s="35" t="s">
        <v>111</v>
      </c>
      <c r="B67" s="128" t="s">
        <v>36</v>
      </c>
      <c r="C67" s="31"/>
      <c r="D67" s="32" t="s">
        <v>79</v>
      </c>
      <c r="E67" s="32"/>
      <c r="F67" s="33"/>
      <c r="G67" s="101" t="s">
        <v>690</v>
      </c>
      <c r="H67" s="47" t="str">
        <f>IF(VLOOKUP($A67,'B2B - Flux 2 - UBL'!$A67:$P762,9,FALSE)=0,"",VLOOKUP($A67,'B2B - Flux 2 - UBL'!$A67:$P762,9,FALSE))</f>
        <v>IDENTIFIANT</v>
      </c>
      <c r="I67" s="47">
        <f>IF(VLOOKUP($A67,'B2B - Flux 2 - UBL'!$A67:$P762,10,FALSE)=0,"",VLOOKUP($A67,'B2B - Flux 2 - UBL'!$A67:$P762,10,FALSE))</f>
        <v>9</v>
      </c>
      <c r="J67" s="28" t="str">
        <f>IF(VLOOKUP($A67,'B2B - Flux 2 - UBL'!$A67:$P762,11,FALSE)=0,"",VLOOKUP($A67,'B2B - Flux 2 - UBL'!$A67:$P762,11,FALSE))</f>
        <v/>
      </c>
      <c r="K67" s="26" t="str">
        <f>IF(VLOOKUP($A67,'B2B - Flux 2 - UBL'!$A67:$P762,12,FALSE)=0,"",VLOOKUP($A67,'B2B - Flux 2 - UBL'!$A67:$P762,12,FALSE))</f>
        <v/>
      </c>
      <c r="L67" s="27" t="str">
        <f>IF(VLOOKUP($A67,'B2B - Flux 2 - UBL'!$A67:$P762,13,FALSE)=0,"",VLOOKUP($A67,'B2B - Flux 2 - UBL'!$A67:$P762,13,FALSE))</f>
        <v>Identifiant délivré par un organisme d’enregistrement officiel, qui identifie l'Acheteur comme une entité juridique ou une personne morale.</v>
      </c>
      <c r="M67" s="27" t="str">
        <f>IF(VLOOKUP($A67,'B2B - Flux 2 - UBL'!$A67:$P762,14,FALSE)=0,"",VLOOKUP($A67,'B2B - Flux 2 - UBL'!$A67:$P762,14,FALSE))</f>
        <v>Si aucun schéma d'identification n'est précisé, il devrait être connu de l'Acheteur et du Vendeur, par exemple un identifiant exclusivement utilisé dans l'environnement juridique applicable.</v>
      </c>
      <c r="N67" s="144" t="str">
        <f>IF(VLOOKUP($A67,'B2B - Flux 2 - UBL'!$A67:$P762,15,FALSE)=0,"",VLOOKUP($A67,'B2B - Flux 2 - UBL'!$A67:$P762,15,FALSE))</f>
        <v>G1.63
G1.58</v>
      </c>
      <c r="O67" s="144" t="str">
        <f>IF(VLOOKUP($A67,'B2B - Flux 2 - UBL'!$A67:$P762,16,FALSE)=0,"",VLOOKUP($A67,'B2B - Flux 2 - UBL'!$A67:$P762,16,FALSE))</f>
        <v/>
      </c>
      <c r="P67" s="120" t="str">
        <f>IF(VLOOKUP($A67,'B2B - Flux 2 - UBL'!$A67:$Q762,17,FALSE)=0,"",VLOOKUP($A67,'B2B - Flux 2 - UBL'!$A67:$Q762,17,FALSE))</f>
        <v/>
      </c>
      <c r="Q67" s="27" t="s">
        <v>939</v>
      </c>
    </row>
    <row r="68" spans="1:17" ht="42.75" x14ac:dyDescent="0.25">
      <c r="A68" s="35" t="s">
        <v>1238</v>
      </c>
      <c r="B68" s="29" t="s">
        <v>36</v>
      </c>
      <c r="C68" s="31"/>
      <c r="D68" s="32" t="s">
        <v>422</v>
      </c>
      <c r="E68" s="32"/>
      <c r="F68" s="33"/>
      <c r="G68" s="101" t="s">
        <v>690</v>
      </c>
      <c r="H68" s="47" t="str">
        <f>IF(VLOOKUP($A68,'B2B - Flux 2 - UBL'!$A68:$P763,9,FALSE)=0,"",VLOOKUP($A68,'B2B - Flux 2 - UBL'!$A68:$P763,9,FALSE))</f>
        <v>IDENTIFIANT</v>
      </c>
      <c r="I68" s="47">
        <f>IF(VLOOKUP($A68,'B2B - Flux 2 - UBL'!$A68:$P763,10,FALSE)=0,"",VLOOKUP($A68,'B2B - Flux 2 - UBL'!$A68:$P763,10,FALSE))</f>
        <v>5</v>
      </c>
      <c r="J68" s="28" t="str">
        <f>IF(VLOOKUP($A68,'B2B - Flux 2 - UBL'!$A68:$P763,11,FALSE)=0,"",VLOOKUP($A68,'B2B - Flux 2 - UBL'!$A68:$P763,11,FALSE))</f>
        <v/>
      </c>
      <c r="K68" s="26" t="str">
        <f>IF(VLOOKUP($A68,'B2B - Flux 2 - UBL'!$A68:$P763,12,FALSE)=0,"",VLOOKUP($A68,'B2B - Flux 2 - UBL'!$A68:$P763,12,FALSE))</f>
        <v/>
      </c>
      <c r="L68" s="27" t="str">
        <f>IF(VLOOKUP($A68,'B2B - Flux 2 - UBL'!$A68:$P763,13,FALSE)=0,"",VLOOKUP($A68,'B2B - Flux 2 - UBL'!$A68:$P763,13,FALSE))</f>
        <v>Identifiant du schéma de l'identifiant d'enregistrement légal de l'acheteur</v>
      </c>
      <c r="M68" s="27" t="str">
        <f>IF(VLOOKUP($A68,'B2B - Flux 2 - UBL'!$A68:$P763,14,FALSE)=0,"",VLOOKUP($A68,'B2B - Flux 2 - UBL'!$A68:$P763,14,FALSE))</f>
        <v>S'il est utilisé, l'identifiant du schéma doit être choisi parmi les entrées  de liste publiée par l'agence de maintenance ISO 6523.</v>
      </c>
      <c r="N68" s="144" t="str">
        <f>IF(VLOOKUP($A68,'B2B - Flux 2 - UBL'!$A68:$P763,15,FALSE)=0,"",VLOOKUP($A68,'B2B - Flux 2 - UBL'!$A68:$P763,15,FALSE))</f>
        <v>G6.08</v>
      </c>
      <c r="O68" s="144" t="str">
        <f>IF(VLOOKUP($A68,'B2B - Flux 2 - UBL'!$A68:$P763,16,FALSE)=0,"",VLOOKUP($A68,'B2B - Flux 2 - UBL'!$A68:$P763,16,FALSE))</f>
        <v/>
      </c>
      <c r="P68" s="120" t="str">
        <f>IF(VLOOKUP($A68,'B2B - Flux 2 - UBL'!$A68:$Q763,17,FALSE)=0,"",VLOOKUP($A68,'B2B - Flux 2 - UBL'!$A68:$Q763,17,FALSE))</f>
        <v/>
      </c>
      <c r="Q68" s="27"/>
    </row>
    <row r="69" spans="1:17" ht="71.25" x14ac:dyDescent="0.25">
      <c r="A69" s="35" t="s">
        <v>112</v>
      </c>
      <c r="B69" s="29" t="s">
        <v>36</v>
      </c>
      <c r="C69" s="31"/>
      <c r="D69" s="32" t="s">
        <v>113</v>
      </c>
      <c r="E69" s="32"/>
      <c r="F69" s="32"/>
      <c r="G69" s="101" t="s">
        <v>691</v>
      </c>
      <c r="H69" s="47" t="str">
        <f>IF(VLOOKUP($A69,'B2B - Flux 2 - UBL'!$A69:$P764,9,FALSE)=0,"",VLOOKUP($A69,'B2B - Flux 2 - UBL'!$A69:$P764,9,FALSE))</f>
        <v>IDENTIFIANT</v>
      </c>
      <c r="I69" s="47">
        <f>IF(VLOOKUP($A69,'B2B - Flux 2 - UBL'!$A69:$P764,10,FALSE)=0,"",VLOOKUP($A69,'B2B - Flux 2 - UBL'!$A69:$P764,10,FALSE))</f>
        <v>15</v>
      </c>
      <c r="J69" s="28" t="str">
        <f>IF(VLOOKUP($A69,'B2B - Flux 2 - UBL'!$A69:$P764,11,FALSE)=0,"",VLOOKUP($A69,'B2B - Flux 2 - UBL'!$A69:$P764,11,FALSE))</f>
        <v>ISO 3166</v>
      </c>
      <c r="K69" s="26" t="str">
        <f>IF(VLOOKUP($A69,'B2B - Flux 2 - UBL'!$A69:$P764,12,FALSE)=0,"",VLOOKUP($A69,'B2B - Flux 2 - UBL'!$A69:$P764,12,FALSE))</f>
        <v/>
      </c>
      <c r="L69" s="27" t="str">
        <f>IF(VLOOKUP($A69,'B2B - Flux 2 - UBL'!$A69:$P764,13,FALSE)=0,"",VLOOKUP($A69,'B2B - Flux 2 - UBL'!$A69:$P764,13,FALSE))</f>
        <v>Identifiant à la TVA de l'Acheteur (également appelé Numéro d'identification à la TVA de l'acheteur).</v>
      </c>
      <c r="M69" s="27" t="str">
        <f>IF(VLOOKUP($A69,'B2B - Flux 2 - UBL'!$A69:$P764,14,FALSE)=0,"",VLOOKUP($A69,'B2B - Flux 2 - UBL'!$A69:$P764,14,FALSE))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69" s="144" t="str">
        <f>IF(VLOOKUP($A69,'B2B - Flux 2 - UBL'!$A69:$P764,15,FALSE)=0,"",VLOOKUP($A69,'B2B - Flux 2 - UBL'!$A69:$P764,15,FALSE))</f>
        <v>G6.08</v>
      </c>
      <c r="O69" s="144" t="str">
        <f>IF(VLOOKUP($A69,'B2B - Flux 2 - UBL'!$A69:$P764,16,FALSE)=0,"",VLOOKUP($A69,'B2B - Flux 2 - UBL'!$A69:$P764,16,FALSE))</f>
        <v/>
      </c>
      <c r="P69" s="22" t="str">
        <f>IF(VLOOKUP($A69,'B2B - Flux 2 - UBL'!$A69:$Q764,17,FALSE)=0,"",VLOOKUP($A69,'B2B - Flux 2 - UBL'!$A69:$Q764,17,FALSE))</f>
        <v>BR-CO-9</v>
      </c>
      <c r="Q69" s="27"/>
    </row>
    <row r="70" spans="1:17" ht="28.5" x14ac:dyDescent="0.25">
      <c r="A70" s="35" t="s">
        <v>114</v>
      </c>
      <c r="B70" s="29" t="s">
        <v>36</v>
      </c>
      <c r="C70" s="31"/>
      <c r="D70" s="32" t="s">
        <v>115</v>
      </c>
      <c r="E70" s="32"/>
      <c r="F70" s="32"/>
      <c r="G70" s="101" t="s">
        <v>692</v>
      </c>
      <c r="H70" s="47" t="str">
        <f>IF(VLOOKUP($A70,'B2B - Flux 2 - UBL'!$A70:$P765,9,FALSE)=0,"",VLOOKUP($A70,'B2B - Flux 2 - UBL'!$A70:$P765,9,FALSE))</f>
        <v>IDENTIFIANT</v>
      </c>
      <c r="I70" s="47">
        <f>IF(VLOOKUP($A70,'B2B - Flux 2 - UBL'!$A70:$P765,10,FALSE)=0,"",VLOOKUP($A70,'B2B - Flux 2 - UBL'!$A70:$P765,10,FALSE))</f>
        <v>40</v>
      </c>
      <c r="J70" s="28" t="str">
        <f>IF(VLOOKUP($A70,'B2B - Flux 2 - UBL'!$A70:$P765,11,FALSE)=0,"",VLOOKUP($A70,'B2B - Flux 2 - UBL'!$A70:$P765,11,FALSE))</f>
        <v/>
      </c>
      <c r="K70" s="26" t="str">
        <f>IF(VLOOKUP($A70,'B2B - Flux 2 - UBL'!$A70:$P765,12,FALSE)=0,"",VLOOKUP($A70,'B2B - Flux 2 - UBL'!$A70:$P765,12,FALSE))</f>
        <v/>
      </c>
      <c r="L70" s="27" t="str">
        <f>IF(VLOOKUP($A70,'B2B - Flux 2 - UBL'!$A70:$P765,13,FALSE)=0,"",VLOOKUP($A70,'B2B - Flux 2 - UBL'!$A70:$P765,13,FALSE))</f>
        <v>Identifie l'adresse électronique de l'Acheteur à laquelle il convient qu'un document commercial soit transmis.</v>
      </c>
      <c r="M70" s="27" t="str">
        <f>IF(VLOOKUP($A70,'B2B - Flux 2 - UBL'!$A70:$P765,14,FALSE)=0,"",VLOOKUP($A70,'B2B - Flux 2 - UBL'!$A70:$P765,14,FALSE))</f>
        <v/>
      </c>
      <c r="N70" s="144" t="str">
        <f>IF(VLOOKUP($A70,'B2B - Flux 2 - UBL'!$A70:$P765,15,FALSE)=0,"",VLOOKUP($A70,'B2B - Flux 2 - UBL'!$A70:$P765,15,FALSE))</f>
        <v/>
      </c>
      <c r="O70" s="144" t="str">
        <f>IF(VLOOKUP($A70,'B2B - Flux 2 - UBL'!$A70:$P765,16,FALSE)=0,"",VLOOKUP($A70,'B2B - Flux 2 - UBL'!$A70:$P765,16,FALSE))</f>
        <v/>
      </c>
      <c r="P70" s="22" t="str">
        <f>IF(VLOOKUP($A70,'B2B - Flux 2 - UBL'!$A70:$Q765,17,FALSE)=0,"",VLOOKUP($A70,'B2B - Flux 2 - UBL'!$A70:$Q765,17,FALSE))</f>
        <v>BR-63</v>
      </c>
      <c r="Q70" s="27"/>
    </row>
    <row r="71" spans="1:17" ht="42.75" x14ac:dyDescent="0.25">
      <c r="A71" s="35" t="s">
        <v>1261</v>
      </c>
      <c r="B71" s="29" t="s">
        <v>19</v>
      </c>
      <c r="C71" s="31"/>
      <c r="D71" s="32" t="s">
        <v>1262</v>
      </c>
      <c r="E71" s="32"/>
      <c r="F71" s="32"/>
      <c r="G71" s="101" t="s">
        <v>1266</v>
      </c>
      <c r="H71" s="47" t="str">
        <f>IF(VLOOKUP($A71,'B2B - Flux 2 - UBL'!$A71:$P766,9,FALSE)=0,"",VLOOKUP($A71,'B2B - Flux 2 - UBL'!$A71:$P766,9,FALSE))</f>
        <v>IDENTIFIANT</v>
      </c>
      <c r="I71" s="47" t="str">
        <f>IF(VLOOKUP($A71,'B2B - Flux 2 - UBL'!$A71:$P766,10,FALSE)=0,"",VLOOKUP($A71,'B2B - Flux 2 - UBL'!$A71:$P766,10,FALSE))</f>
        <v/>
      </c>
      <c r="J71" s="28" t="str">
        <f>IF(VLOOKUP($A71,'B2B - Flux 2 - UBL'!$A71:$P766,11,FALSE)=0,"",VLOOKUP($A71,'B2B - Flux 2 - UBL'!$A71:$P766,11,FALSE))</f>
        <v/>
      </c>
      <c r="K71" s="26" t="str">
        <f>IF(VLOOKUP($A71,'B2B - Flux 2 - UBL'!$A71:$P766,12,FALSE)=0,"",VLOOKUP($A71,'B2B - Flux 2 - UBL'!$A71:$P766,12,FALSE))</f>
        <v/>
      </c>
      <c r="L71" s="27" t="str">
        <f>IF(VLOOKUP($A71,'B2B - Flux 2 - UBL'!$A71:$P766,13,FALSE)=0,"",VLOOKUP($A71,'B2B - Flux 2 - UBL'!$A71:$P766,13,FALSE))</f>
        <v>Identifie l'Adresse électronique de l'acheteur à</v>
      </c>
      <c r="M71" s="27" t="str">
        <f>IF(VLOOKUP($A71,'B2B - Flux 2 - UBL'!$A71:$P766,14,FALSE)=0,"",VLOOKUP($A71,'B2B - Flux 2 - UBL'!$A71:$P766,14,FALSE))</f>
        <v>L'identifiant du schéma doit être choisi à partir d'une liste tenue à jour par le Mécanisme pour l'interconnexion en Europe.</v>
      </c>
      <c r="N71" s="144" t="str">
        <f>IF(VLOOKUP($A71,'B2B - Flux 2 - UBL'!$A71:$P766,15,FALSE)=0,"",VLOOKUP($A71,'B2B - Flux 2 - UBL'!$A71:$P766,15,FALSE))</f>
        <v/>
      </c>
      <c r="O71" s="144" t="str">
        <f>IF(VLOOKUP($A71,'B2B - Flux 2 - UBL'!$A71:$P766,16,FALSE)=0,"",VLOOKUP($A71,'B2B - Flux 2 - UBL'!$A71:$P766,16,FALSE))</f>
        <v/>
      </c>
      <c r="P71" s="22" t="str">
        <f>IF(VLOOKUP($A71,'B2B - Flux 2 - UBL'!$A71:$Q766,17,FALSE)=0,"",VLOOKUP($A71,'B2B - Flux 2 - UBL'!$A71:$Q766,17,FALSE))</f>
        <v/>
      </c>
      <c r="Q71" s="27"/>
    </row>
    <row r="72" spans="1:17" ht="28.5" x14ac:dyDescent="0.25">
      <c r="A72" s="35" t="s">
        <v>116</v>
      </c>
      <c r="B72" s="29" t="s">
        <v>19</v>
      </c>
      <c r="C72" s="31"/>
      <c r="D72" s="48" t="s">
        <v>346</v>
      </c>
      <c r="E72" s="32"/>
      <c r="F72" s="32"/>
      <c r="G72" s="101" t="s">
        <v>693</v>
      </c>
      <c r="H72" s="67" t="str">
        <f>IF(VLOOKUP($A72,'B2B - Flux 2 - UBL'!$A72:$P766,9,FALSE)=0,"",VLOOKUP($A72,'B2B - Flux 2 - UBL'!$A72:$P766,9,FALSE))</f>
        <v/>
      </c>
      <c r="I72" s="118" t="str">
        <f>IF(VLOOKUP($A72,'B2B - Flux 2 - UBL'!$A72:$P766,10,FALSE)=0,"",VLOOKUP($A72,'B2B - Flux 2 - UBL'!$A72:$P766,10,FALSE))</f>
        <v/>
      </c>
      <c r="J72" s="173" t="str">
        <f>IF(VLOOKUP($A72,'B2B - Flux 2 - UBL'!$A72:$P766,11,FALSE)=0,"",VLOOKUP($A72,'B2B - Flux 2 - UBL'!$A72:$P766,11,FALSE))</f>
        <v/>
      </c>
      <c r="K72" s="118" t="str">
        <f>IF(VLOOKUP($A72,'B2B - Flux 2 - UBL'!$A72:$P766,12,FALSE)=0,"",VLOOKUP($A72,'B2B - Flux 2 - UBL'!$A72:$P766,12,FALSE))</f>
        <v/>
      </c>
      <c r="L72" s="132" t="str">
        <f>IF(VLOOKUP($A72,'B2B - Flux 2 - UBL'!$A72:$P766,13,FALSE)=0,"",VLOOKUP($A72,'B2B - Flux 2 - UBL'!$A72:$P766,13,FALSE))</f>
        <v>Groupe de termes métiers fournissant des informations sur l'adresse postale de l'Acheteur.</v>
      </c>
      <c r="M72" s="132" t="str">
        <f>IF(VLOOKUP($A72,'B2B - Flux 2 - UBL'!$A72:$P766,14,FALSE)=0,"",VLOOKUP($A72,'B2B - Flux 2 - UBL'!$A72:$P766,14,FALSE))</f>
        <v>Les éléments pertinents de l'adresse doivent être remplis pour se conformer aux exigences légales.</v>
      </c>
      <c r="N72" s="146" t="str">
        <f>IF(VLOOKUP($A72,'B2B - Flux 2 - UBL'!$A72:$P767,15,FALSE)=0,"",VLOOKUP($A72,'B2B - Flux 2 - UBL'!$A72:$P767,15,FALSE))</f>
        <v/>
      </c>
      <c r="O72" s="118" t="str">
        <f>IF(VLOOKUP($A72,'B2B - Flux 2 - UBL'!$A72:$P767,16,FALSE)=0,"",VLOOKUP($A72,'B2B - Flux 2 - UBL'!$A72:$P767,16,FALSE))</f>
        <v/>
      </c>
      <c r="P72" s="156" t="str">
        <f>IF(VLOOKUP($A72,'B2B - Flux 2 - UBL'!$A72:$Q767,17,FALSE)=0,"",VLOOKUP($A72,'B2B - Flux 2 - UBL'!$A72:$Q767,17,FALSE))</f>
        <v>BR-10</v>
      </c>
      <c r="Q72" s="118"/>
    </row>
    <row r="73" spans="1:17" ht="28.5" x14ac:dyDescent="0.25">
      <c r="A73" s="43" t="s">
        <v>117</v>
      </c>
      <c r="B73" s="29" t="s">
        <v>36</v>
      </c>
      <c r="C73" s="31"/>
      <c r="D73" s="49"/>
      <c r="E73" s="50" t="s">
        <v>118</v>
      </c>
      <c r="F73" s="50"/>
      <c r="G73" s="101" t="s">
        <v>694</v>
      </c>
      <c r="H73" s="47" t="str">
        <f>IF(VLOOKUP($A73,'B2B - Flux 2 - UBL'!$A73:$P767,9,FALSE)=0,"",VLOOKUP($A73,'B2B - Flux 2 - UBL'!$A73:$P767,9,FALSE))</f>
        <v>TEXTE</v>
      </c>
      <c r="I73" s="28">
        <f>IF(VLOOKUP($A73,'B2B - Flux 2 - UBL'!$A73:$P767,10,FALSE)=0,"",VLOOKUP($A73,'B2B - Flux 2 - UBL'!$A73:$P767,10,FALSE))</f>
        <v>255</v>
      </c>
      <c r="J73" s="28" t="str">
        <f>IF(VLOOKUP($A73,'B2B - Flux 2 - UBL'!$A73:$P767,11,FALSE)=0,"",VLOOKUP($A73,'B2B - Flux 2 - UBL'!$A73:$P767,11,FALSE))</f>
        <v/>
      </c>
      <c r="K73" s="55" t="str">
        <f>IF(VLOOKUP($A73,'B2B - Flux 2 - UBL'!$A73:$P767,12,FALSE)=0,"",VLOOKUP($A73,'B2B - Flux 2 - UBL'!$A73:$P767,12,FALSE))</f>
        <v/>
      </c>
      <c r="L73" s="27" t="str">
        <f>IF(VLOOKUP($A73,'B2B - Flux 2 - UBL'!$A73:$P767,13,FALSE)=0,"",VLOOKUP($A73,'B2B - Flux 2 - UBL'!$A73:$P767,13,FALSE))</f>
        <v>Ligne principale d'une adresse.</v>
      </c>
      <c r="M73" s="27" t="str">
        <f>IF(VLOOKUP($A73,'B2B - Flux 2 - UBL'!$A73:$P767,14,FALSE)=0,"",VLOOKUP($A73,'B2B - Flux 2 - UBL'!$A73:$P767,14,FALSE))</f>
        <v>Généralement, le nom et le numéro de la rue ou la boîte postale.</v>
      </c>
      <c r="N73" s="144" t="str">
        <f>IF(VLOOKUP($A73,'B2B - Flux 2 - UBL'!$A73:$P768,15,FALSE)=0,"",VLOOKUP($A73,'B2B - Flux 2 - UBL'!$A73:$P768,15,FALSE))</f>
        <v/>
      </c>
      <c r="O73" s="144" t="str">
        <f>IF(VLOOKUP($A73,'B2B - Flux 2 - UBL'!$A73:$P768,16,FALSE)=0,"",VLOOKUP($A73,'B2B - Flux 2 - UBL'!$A73:$P768,16,FALSE))</f>
        <v/>
      </c>
      <c r="P73" s="22" t="str">
        <f>IF(VLOOKUP($A73,'B2B - Flux 2 - UBL'!$A73:$Q768,17,FALSE)=0,"",VLOOKUP($A73,'B2B - Flux 2 - UBL'!$A73:$Q768,17,FALSE))</f>
        <v/>
      </c>
      <c r="Q73" s="27"/>
    </row>
    <row r="74" spans="1:17" ht="28.5" x14ac:dyDescent="0.25">
      <c r="A74" s="43" t="s">
        <v>119</v>
      </c>
      <c r="B74" s="29" t="s">
        <v>36</v>
      </c>
      <c r="C74" s="31"/>
      <c r="D74" s="49"/>
      <c r="E74" s="50" t="s">
        <v>120</v>
      </c>
      <c r="F74" s="50"/>
      <c r="G74" s="101" t="s">
        <v>695</v>
      </c>
      <c r="H74" s="47" t="str">
        <f>IF(VLOOKUP($A74,'B2B - Flux 2 - UBL'!$A74:$P768,9,FALSE)=0,"",VLOOKUP($A74,'B2B - Flux 2 - UBL'!$A74:$P768,9,FALSE))</f>
        <v>TEXTE</v>
      </c>
      <c r="I74" s="28">
        <f>IF(VLOOKUP($A74,'B2B - Flux 2 - UBL'!$A74:$P768,10,FALSE)=0,"",VLOOKUP($A74,'B2B - Flux 2 - UBL'!$A74:$P768,10,FALSE))</f>
        <v>255</v>
      </c>
      <c r="J74" s="28" t="str">
        <f>IF(VLOOKUP($A74,'B2B - Flux 2 - UBL'!$A74:$P768,11,FALSE)=0,"",VLOOKUP($A74,'B2B - Flux 2 - UBL'!$A74:$P768,11,FALSE))</f>
        <v/>
      </c>
      <c r="K74" s="55" t="str">
        <f>IF(VLOOKUP($A74,'B2B - Flux 2 - UBL'!$A74:$P768,12,FALSE)=0,"",VLOOKUP($A74,'B2B - Flux 2 - UBL'!$A74:$P768,12,FALSE))</f>
        <v/>
      </c>
      <c r="L74" s="27" t="str">
        <f>IF(VLOOKUP($A74,'B2B - Flux 2 - UBL'!$A74:$P768,13,FALSE)=0,"",VLOOKUP($A74,'B2B - Flux 2 - UBL'!$A74:$P768,13,FALSE))</f>
        <v>Ligne supplémentaire d'une adresse, qui peut être utilisée pour donner des précisions et compléter la ligne principale.</v>
      </c>
      <c r="M74" s="27" t="str">
        <f>IF(VLOOKUP($A74,'B2B - Flux 2 - UBL'!$A74:$P768,14,FALSE)=0,"",VLOOKUP($A74,'B2B - Flux 2 - UBL'!$A74:$P768,14,FALSE))</f>
        <v/>
      </c>
      <c r="N74" s="144" t="str">
        <f>IF(VLOOKUP($A74,'B2B - Flux 2 - UBL'!$A74:$P769,15,FALSE)=0,"",VLOOKUP($A74,'B2B - Flux 2 - UBL'!$A74:$P769,15,FALSE))</f>
        <v/>
      </c>
      <c r="O74" s="144" t="str">
        <f>IF(VLOOKUP($A74,'B2B - Flux 2 - UBL'!$A74:$P769,16,FALSE)=0,"",VLOOKUP($A74,'B2B - Flux 2 - UBL'!$A74:$P769,16,FALSE))</f>
        <v/>
      </c>
      <c r="P74" s="22" t="str">
        <f>IF(VLOOKUP($A74,'B2B - Flux 2 - UBL'!$A74:$Q769,17,FALSE)=0,"",VLOOKUP($A74,'B2B - Flux 2 - UBL'!$A74:$Q769,17,FALSE))</f>
        <v/>
      </c>
      <c r="Q74" s="27"/>
    </row>
    <row r="75" spans="1:17" ht="28.5" x14ac:dyDescent="0.25">
      <c r="A75" s="43" t="s">
        <v>121</v>
      </c>
      <c r="B75" s="29" t="s">
        <v>36</v>
      </c>
      <c r="C75" s="31"/>
      <c r="D75" s="49"/>
      <c r="E75" s="50" t="s">
        <v>122</v>
      </c>
      <c r="F75" s="50"/>
      <c r="G75" s="101" t="s">
        <v>696</v>
      </c>
      <c r="H75" s="47" t="str">
        <f>IF(VLOOKUP($A75,'B2B - Flux 2 - UBL'!$A75:$P769,9,FALSE)=0,"",VLOOKUP($A75,'B2B - Flux 2 - UBL'!$A75:$P769,9,FALSE))</f>
        <v>TEXTE</v>
      </c>
      <c r="I75" s="28">
        <f>IF(VLOOKUP($A75,'B2B - Flux 2 - UBL'!$A75:$P769,10,FALSE)=0,"",VLOOKUP($A75,'B2B - Flux 2 - UBL'!$A75:$P769,10,FALSE))</f>
        <v>255</v>
      </c>
      <c r="J75" s="28" t="str">
        <f>IF(VLOOKUP($A75,'B2B - Flux 2 - UBL'!$A75:$P769,11,FALSE)=0,"",VLOOKUP($A75,'B2B - Flux 2 - UBL'!$A75:$P769,11,FALSE))</f>
        <v/>
      </c>
      <c r="K75" s="55" t="str">
        <f>IF(VLOOKUP($A75,'B2B - Flux 2 - UBL'!$A75:$P769,12,FALSE)=0,"",VLOOKUP($A75,'B2B - Flux 2 - UBL'!$A75:$P769,12,FALSE))</f>
        <v/>
      </c>
      <c r="L75" s="27" t="str">
        <f>IF(VLOOKUP($A75,'B2B - Flux 2 - UBL'!$A75:$P769,13,FALSE)=0,"",VLOOKUP($A75,'B2B - Flux 2 - UBL'!$A75:$P769,13,FALSE))</f>
        <v>Ligne supplémentaire d'une adresse, qui peut être utilisée pour donner des précisions et compléter la ligne principale.</v>
      </c>
      <c r="M75" s="27" t="str">
        <f>IF(VLOOKUP($A75,'B2B - Flux 2 - UBL'!$A75:$P769,14,FALSE)=0,"",VLOOKUP($A75,'B2B - Flux 2 - UBL'!$A75:$P769,14,FALSE))</f>
        <v/>
      </c>
      <c r="N75" s="144" t="str">
        <f>IF(VLOOKUP($A75,'B2B - Flux 2 - UBL'!$A75:$P770,15,FALSE)=0,"",VLOOKUP($A75,'B2B - Flux 2 - UBL'!$A75:$P770,15,FALSE))</f>
        <v/>
      </c>
      <c r="O75" s="144" t="str">
        <f>IF(VLOOKUP($A75,'B2B - Flux 2 - UBL'!$A75:$P770,16,FALSE)=0,"",VLOOKUP($A75,'B2B - Flux 2 - UBL'!$A75:$P770,16,FALSE))</f>
        <v/>
      </c>
      <c r="P75" s="22" t="str">
        <f>IF(VLOOKUP($A75,'B2B - Flux 2 - UBL'!$A75:$Q770,17,FALSE)=0,"",VLOOKUP($A75,'B2B - Flux 2 - UBL'!$A75:$Q770,17,FALSE))</f>
        <v/>
      </c>
      <c r="Q75" s="27"/>
    </row>
    <row r="76" spans="1:17" ht="28.5" x14ac:dyDescent="0.25">
      <c r="A76" s="43" t="s">
        <v>123</v>
      </c>
      <c r="B76" s="29" t="s">
        <v>36</v>
      </c>
      <c r="C76" s="31"/>
      <c r="D76" s="49"/>
      <c r="E76" s="51" t="s">
        <v>124</v>
      </c>
      <c r="F76" s="50"/>
      <c r="G76" s="101" t="s">
        <v>697</v>
      </c>
      <c r="H76" s="47" t="str">
        <f>IF(VLOOKUP($A76,'B2B - Flux 2 - UBL'!$A76:$P770,9,FALSE)=0,"",VLOOKUP($A76,'B2B - Flux 2 - UBL'!$A76:$P770,9,FALSE))</f>
        <v>TEXTE</v>
      </c>
      <c r="I76" s="28">
        <f>IF(VLOOKUP($A76,'B2B - Flux 2 - UBL'!$A76:$P770,10,FALSE)=0,"",VLOOKUP($A76,'B2B - Flux 2 - UBL'!$A76:$P770,10,FALSE))</f>
        <v>255</v>
      </c>
      <c r="J76" s="28" t="str">
        <f>IF(VLOOKUP($A76,'B2B - Flux 2 - UBL'!$A76:$P770,11,FALSE)=0,"",VLOOKUP($A76,'B2B - Flux 2 - UBL'!$A76:$P770,11,FALSE))</f>
        <v/>
      </c>
      <c r="K76" s="55" t="str">
        <f>IF(VLOOKUP($A76,'B2B - Flux 2 - UBL'!$A76:$P770,12,FALSE)=0,"",VLOOKUP($A76,'B2B - Flux 2 - UBL'!$A76:$P770,12,FALSE))</f>
        <v/>
      </c>
      <c r="L76" s="27" t="str">
        <f>IF(VLOOKUP($A76,'B2B - Flux 2 - UBL'!$A76:$P770,13,FALSE)=0,"",VLOOKUP($A76,'B2B - Flux 2 - UBL'!$A76:$P770,13,FALSE))</f>
        <v>Nom usuel de la commune, ville ou village, dans laquelle se trouve l'adresse de l'Acheteur.</v>
      </c>
      <c r="M76" s="27" t="str">
        <f>IF(VLOOKUP($A76,'B2B - Flux 2 - UBL'!$A76:$P770,14,FALSE)=0,"",VLOOKUP($A76,'B2B - Flux 2 - UBL'!$A76:$P770,14,FALSE))</f>
        <v/>
      </c>
      <c r="N76" s="144" t="str">
        <f>IF(VLOOKUP($A76,'B2B - Flux 2 - UBL'!$A76:$P771,15,FALSE)=0,"",VLOOKUP($A76,'B2B - Flux 2 - UBL'!$A76:$P771,15,FALSE))</f>
        <v/>
      </c>
      <c r="O76" s="144" t="str">
        <f>IF(VLOOKUP($A76,'B2B - Flux 2 - UBL'!$A76:$P771,16,FALSE)=0,"",VLOOKUP($A76,'B2B - Flux 2 - UBL'!$A76:$P771,16,FALSE))</f>
        <v/>
      </c>
      <c r="P76" s="22" t="str">
        <f>IF(VLOOKUP($A76,'B2B - Flux 2 - UBL'!$A76:$Q771,17,FALSE)=0,"",VLOOKUP($A76,'B2B - Flux 2 - UBL'!$A76:$Q771,17,FALSE))</f>
        <v/>
      </c>
      <c r="Q76" s="27"/>
    </row>
    <row r="77" spans="1:17" ht="42.75" x14ac:dyDescent="0.25">
      <c r="A77" s="43" t="s">
        <v>125</v>
      </c>
      <c r="B77" s="29" t="s">
        <v>36</v>
      </c>
      <c r="C77" s="31"/>
      <c r="D77" s="49"/>
      <c r="E77" s="50" t="s">
        <v>126</v>
      </c>
      <c r="F77" s="50"/>
      <c r="G77" s="101" t="s">
        <v>698</v>
      </c>
      <c r="H77" s="47" t="str">
        <f>IF(VLOOKUP($A77,'B2B - Flux 2 - UBL'!$A77:$P771,9,FALSE)=0,"",VLOOKUP($A77,'B2B - Flux 2 - UBL'!$A77:$P771,9,FALSE))</f>
        <v>TEXTE</v>
      </c>
      <c r="I77" s="28">
        <f>IF(VLOOKUP($A77,'B2B - Flux 2 - UBL'!$A77:$P771,10,FALSE)=0,"",VLOOKUP($A77,'B2B - Flux 2 - UBL'!$A77:$P771,10,FALSE))</f>
        <v>10</v>
      </c>
      <c r="J77" s="28" t="str">
        <f>IF(VLOOKUP($A77,'B2B - Flux 2 - UBL'!$A77:$P771,11,FALSE)=0,"",VLOOKUP($A77,'B2B - Flux 2 - UBL'!$A77:$P771,11,FALSE))</f>
        <v/>
      </c>
      <c r="K77" s="55" t="str">
        <f>IF(VLOOKUP($A77,'B2B - Flux 2 - UBL'!$A77:$P771,12,FALSE)=0,"",VLOOKUP($A77,'B2B - Flux 2 - UBL'!$A77:$P771,12,FALSE))</f>
        <v/>
      </c>
      <c r="L77" s="27" t="str">
        <f>IF(VLOOKUP($A77,'B2B - Flux 2 - UBL'!$A77:$P771,13,FALSE)=0,"",VLOOKUP($A77,'B2B - Flux 2 - UBL'!$A77:$P771,13,FALSE))</f>
        <v>Identifiant d'un groupe adressable de propriétés, conforme au service postal concerné.</v>
      </c>
      <c r="M77" s="27" t="str">
        <f>IF(VLOOKUP($A77,'B2B - Flux 2 - UBL'!$A77:$P771,14,FALSE)=0,"",VLOOKUP($A77,'B2B - Flux 2 - UBL'!$A77:$P771,14,FALSE))</f>
        <v>Exemple : code postal ou numéro postal d'acheminement.</v>
      </c>
      <c r="N77" s="144" t="str">
        <f>IF(VLOOKUP($A77,'B2B - Flux 2 - UBL'!$A77:$P772,15,FALSE)=0,"",VLOOKUP($A77,'B2B - Flux 2 - UBL'!$A77:$P772,15,FALSE))</f>
        <v/>
      </c>
      <c r="O77" s="144" t="str">
        <f>IF(VLOOKUP($A77,'B2B - Flux 2 - UBL'!$A77:$P772,16,FALSE)=0,"",VLOOKUP($A77,'B2B - Flux 2 - UBL'!$A77:$P772,16,FALSE))</f>
        <v/>
      </c>
      <c r="P77" s="22" t="str">
        <f>IF(VLOOKUP($A77,'B2B - Flux 2 - UBL'!$A77:$Q772,17,FALSE)=0,"",VLOOKUP($A77,'B2B - Flux 2 - UBL'!$A77:$Q772,17,FALSE))</f>
        <v/>
      </c>
      <c r="Q77" s="27"/>
    </row>
    <row r="78" spans="1:17" ht="42.75" x14ac:dyDescent="0.25">
      <c r="A78" s="43" t="s">
        <v>127</v>
      </c>
      <c r="B78" s="29" t="s">
        <v>36</v>
      </c>
      <c r="C78" s="31"/>
      <c r="D78" s="49"/>
      <c r="E78" s="50" t="s">
        <v>128</v>
      </c>
      <c r="F78" s="52"/>
      <c r="G78" s="101" t="s">
        <v>699</v>
      </c>
      <c r="H78" s="47" t="str">
        <f>IF(VLOOKUP($A78,'B2B - Flux 2 - UBL'!$A78:$P772,9,FALSE)=0,"",VLOOKUP($A78,'B2B - Flux 2 - UBL'!$A78:$P772,9,FALSE))</f>
        <v>TEXTE</v>
      </c>
      <c r="I78" s="47">
        <f>IF(VLOOKUP($A78,'B2B - Flux 2 - UBL'!$A78:$P772,10,FALSE)=0,"",VLOOKUP($A78,'B2B - Flux 2 - UBL'!$A78:$P772,10,FALSE))</f>
        <v>255</v>
      </c>
      <c r="J78" s="28" t="str">
        <f>IF(VLOOKUP($A78,'B2B - Flux 2 - UBL'!$A78:$P772,11,FALSE)=0,"",VLOOKUP($A78,'B2B - Flux 2 - UBL'!$A78:$P772,11,FALSE))</f>
        <v/>
      </c>
      <c r="K78" s="54" t="str">
        <f>IF(VLOOKUP($A78,'B2B - Flux 2 - UBL'!$A78:$P772,12,FALSE)=0,"",VLOOKUP($A78,'B2B - Flux 2 - UBL'!$A78:$P772,12,FALSE))</f>
        <v/>
      </c>
      <c r="L78" s="27" t="str">
        <f>IF(VLOOKUP($A78,'B2B - Flux 2 - UBL'!$A78:$P772,13,FALSE)=0,"",VLOOKUP($A78,'B2B - Flux 2 - UBL'!$A78:$P772,13,FALSE))</f>
        <v>Subdivision d'un pays.</v>
      </c>
      <c r="M78" s="27" t="str">
        <f>IF(VLOOKUP($A78,'B2B - Flux 2 - UBL'!$A78:$P772,14,FALSE)=0,"",VLOOKUP($A78,'B2B - Flux 2 - UBL'!$A78:$P772,14,FALSE))</f>
        <v>Exemple : région, comté, état, province, etc.</v>
      </c>
      <c r="N78" s="144" t="str">
        <f>IF(VLOOKUP($A78,'B2B - Flux 2 - UBL'!$A78:$P773,15,FALSE)=0,"",VLOOKUP($A78,'B2B - Flux 2 - UBL'!$A78:$P773,15,FALSE))</f>
        <v/>
      </c>
      <c r="O78" s="144" t="str">
        <f>IF(VLOOKUP($A78,'B2B - Flux 2 - UBL'!$A78:$P773,16,FALSE)=0,"",VLOOKUP($A78,'B2B - Flux 2 - UBL'!$A78:$P773,16,FALSE))</f>
        <v/>
      </c>
      <c r="P78" s="22" t="str">
        <f>IF(VLOOKUP($A78,'B2B - Flux 2 - UBL'!$A78:$Q773,17,FALSE)=0,"",VLOOKUP($A78,'B2B - Flux 2 - UBL'!$A78:$Q773,17,FALSE))</f>
        <v/>
      </c>
      <c r="Q78" s="27"/>
    </row>
    <row r="79" spans="1:17" ht="71.25" x14ac:dyDescent="0.25">
      <c r="A79" s="43" t="s">
        <v>129</v>
      </c>
      <c r="B79" s="29" t="s">
        <v>19</v>
      </c>
      <c r="C79" s="31"/>
      <c r="D79" s="74"/>
      <c r="E79" s="50" t="s">
        <v>130</v>
      </c>
      <c r="F79" s="52"/>
      <c r="G79" s="101" t="s">
        <v>700</v>
      </c>
      <c r="H79" s="47" t="str">
        <f>IF(VLOOKUP($A79,'B2B - Flux 2 - UBL'!$A79:$P773,9,FALSE)=0,"",VLOOKUP($A79,'B2B - Flux 2 - UBL'!$A79:$P773,9,FALSE))</f>
        <v>CODE</v>
      </c>
      <c r="I79" s="28">
        <f>IF(VLOOKUP($A79,'B2B - Flux 2 - UBL'!$A79:$P773,10,FALSE)=0,"",VLOOKUP($A79,'B2B - Flux 2 - UBL'!$A79:$P773,10,FALSE))</f>
        <v>2</v>
      </c>
      <c r="J79" s="28" t="str">
        <f>IF(VLOOKUP($A79,'B2B - Flux 2 - UBL'!$A79:$P773,11,FALSE)=0,"",VLOOKUP($A79,'B2B - Flux 2 - UBL'!$A79:$P773,11,FALSE))</f>
        <v>ISO 3166</v>
      </c>
      <c r="K79" s="55" t="str">
        <f>IF(VLOOKUP($A79,'B2B - Flux 2 - UBL'!$A79:$P773,12,FALSE)=0,"",VLOOKUP($A79,'B2B - Flux 2 - UBL'!$A79:$P773,12,FALSE))</f>
        <v/>
      </c>
      <c r="L79" s="27" t="str">
        <f>IF(VLOOKUP($A79,'B2B - Flux 2 - UBL'!$A79:$P773,13,FALSE)=0,"",VLOOKUP($A79,'B2B - Flux 2 - UBL'!$A79:$P773,13,FALSE))</f>
        <v>Code d'identification du pays.</v>
      </c>
      <c r="M79" s="27" t="str">
        <f>IF(VLOOKUP($A79,'B2B - Flux 2 - UBL'!$A79:$P773,14,FALSE)=0,"",VLOOKUP($A79,'B2B - Flux 2 - UBL'!$A79:$P773,14,FALSE))</f>
        <v>Les listes de pays valides sont enregistrées auprès de l'Agence de maintenance de la norme ISO 3166-1 « Codes pour la représentation des noms de pays et de leurs subdivisions ». Il est recommandé d'utiliser la représentation alpha-2.</v>
      </c>
      <c r="N79" s="144" t="str">
        <f>IF(VLOOKUP($A79,'B2B - Flux 2 - UBL'!$A79:$P774,15,FALSE)=0,"",VLOOKUP($A79,'B2B - Flux 2 - UBL'!$A79:$P774,15,FALSE))</f>
        <v>G2.01
G2.03</v>
      </c>
      <c r="O79" s="144" t="str">
        <f>IF(VLOOKUP($A79,'B2B - Flux 2 - UBL'!$A79:$P774,16,FALSE)=0,"",VLOOKUP($A79,'B2B - Flux 2 - UBL'!$A79:$P774,16,FALSE))</f>
        <v/>
      </c>
      <c r="P79" s="22" t="str">
        <f>IF(VLOOKUP($A79,'B2B - Flux 2 - UBL'!$A79:$Q774,17,FALSE)=0,"",VLOOKUP($A79,'B2B - Flux 2 - UBL'!$A79:$Q774,17,FALSE))</f>
        <v>BR-11</v>
      </c>
      <c r="Q79" s="27"/>
    </row>
    <row r="80" spans="1:17" ht="85.5" x14ac:dyDescent="0.25">
      <c r="A80" s="23" t="s">
        <v>311</v>
      </c>
      <c r="B80" s="29" t="s">
        <v>36</v>
      </c>
      <c r="C80" s="75"/>
      <c r="D80" s="48" t="s">
        <v>312</v>
      </c>
      <c r="E80" s="37"/>
      <c r="F80" s="37"/>
      <c r="G80" s="101" t="s">
        <v>701</v>
      </c>
      <c r="H80" s="67" t="str">
        <f>IF(VLOOKUP($A80,'B2B - Flux 2 - UBL'!$A80:$P774,9,FALSE)=0,"",VLOOKUP($A80,'B2B - Flux 2 - UBL'!$A80:$P774,9,FALSE))</f>
        <v/>
      </c>
      <c r="I80" s="118" t="str">
        <f>IF(VLOOKUP($A80,'B2B - Flux 2 - UBL'!$A80:$P774,10,FALSE)=0,"",VLOOKUP($A80,'B2B - Flux 2 - UBL'!$A80:$P774,10,FALSE))</f>
        <v/>
      </c>
      <c r="J80" s="173" t="str">
        <f>IF(VLOOKUP($A80,'B2B - Flux 2 - UBL'!$A80:$P774,11,FALSE)=0,"",VLOOKUP($A80,'B2B - Flux 2 - UBL'!$A80:$P774,11,FALSE))</f>
        <v/>
      </c>
      <c r="K80" s="118" t="str">
        <f>IF(VLOOKUP($A80,'B2B - Flux 2 - UBL'!$A80:$P774,12,FALSE)=0,"",VLOOKUP($A80,'B2B - Flux 2 - UBL'!$A80:$P774,12,FALSE))</f>
        <v/>
      </c>
      <c r="L80" s="132" t="str">
        <f>IF(VLOOKUP($A80,'B2B - Flux 2 - UBL'!$A80:$P774,13,FALSE)=0,"",VLOOKUP($A80,'B2B - Flux 2 - UBL'!$A80:$P774,13,FALSE))</f>
        <v xml:space="preserve">Groupe de termes métiers fournissant des informations de contact concernant l'Acheteur. </v>
      </c>
      <c r="M80" s="132" t="str">
        <f>IF(VLOOKUP($A80,'B2B - Flux 2 - UBL'!$A80:$P774,14,FALSE)=0,"",VLOOKUP($A80,'B2B - Flux 2 - UBL'!$A80:$P774,14,FALSE))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N80" s="146" t="str">
        <f>IF(VLOOKUP($A80,'B2B - Flux 2 - UBL'!$A80:$P775,15,FALSE)=0,"",VLOOKUP($A80,'B2B - Flux 2 - UBL'!$A80:$P775,15,FALSE))</f>
        <v/>
      </c>
      <c r="O80" s="118" t="str">
        <f>IF(VLOOKUP($A80,'B2B - Flux 2 - UBL'!$A80:$P775,16,FALSE)=0,"",VLOOKUP($A80,'B2B - Flux 2 - UBL'!$A80:$P775,16,FALSE))</f>
        <v/>
      </c>
      <c r="P80" s="156" t="str">
        <f>IF(VLOOKUP($A80,'B2B - Flux 2 - UBL'!$A80:$Q775,17,FALSE)=0,"",VLOOKUP($A80,'B2B - Flux 2 - UBL'!$A80:$Q775,17,FALSE))</f>
        <v/>
      </c>
      <c r="Q80" s="118"/>
    </row>
    <row r="81" spans="1:17" ht="85.5" x14ac:dyDescent="0.25">
      <c r="A81" s="43" t="s">
        <v>316</v>
      </c>
      <c r="B81" s="29" t="s">
        <v>36</v>
      </c>
      <c r="C81" s="45"/>
      <c r="D81" s="49"/>
      <c r="E81" s="114" t="s">
        <v>313</v>
      </c>
      <c r="F81" s="73"/>
      <c r="G81" s="101" t="s">
        <v>1231</v>
      </c>
      <c r="H81" s="47" t="str">
        <f>IF(VLOOKUP($A81,'B2B - Flux 2 - UBL'!$A81:$P775,9,FALSE)=0,"",VLOOKUP($A81,'B2B - Flux 2 - UBL'!$A81:$P775,9,FALSE))</f>
        <v>TEXTE</v>
      </c>
      <c r="I81" s="28">
        <f>IF(VLOOKUP($A81,'B2B - Flux 2 - UBL'!$A81:$P775,10,FALSE)=0,"",VLOOKUP($A81,'B2B - Flux 2 - UBL'!$A81:$P775,10,FALSE))</f>
        <v>100</v>
      </c>
      <c r="J81" s="28" t="str">
        <f>IF(VLOOKUP($A81,'B2B - Flux 2 - UBL'!$A81:$P775,11,FALSE)=0,"",VLOOKUP($A81,'B2B - Flux 2 - UBL'!$A81:$P775,11,FALSE))</f>
        <v/>
      </c>
      <c r="K81" s="55" t="str">
        <f>IF(VLOOKUP($A81,'B2B - Flux 2 - UBL'!$A81:$P775,12,FALSE)=0,"",VLOOKUP($A81,'B2B - Flux 2 - UBL'!$A81:$P775,12,FALSE))</f>
        <v/>
      </c>
      <c r="L81" s="27" t="str">
        <f>IF(VLOOKUP($A81,'B2B - Flux 2 - UBL'!$A81:$P775,13,FALSE)=0,"",VLOOKUP($A81,'B2B - Flux 2 - UBL'!$A81:$P775,13,FALSE))</f>
        <v>Point de contact correspondant à une entité juridique ou à une personne morale.</v>
      </c>
      <c r="M81" s="27" t="str">
        <f>IF(VLOOKUP($A81,'B2B - Flux 2 - UBL'!$A81:$P775,14,FALSE)=0,"",VLOOKUP($A81,'B2B - Flux 2 - UBL'!$A81:$P775,14,FALSE))</f>
        <v>Exemple : nom d'une personne, ou identification d'un contact, d'un service ou d'un bureau : PERSON</v>
      </c>
      <c r="N81" s="144" t="str">
        <f>IF(VLOOKUP($A81,'B2B - Flux 2 - UBL'!$A81:$P776,15,FALSE)=0,"",VLOOKUP($A81,'B2B - Flux 2 - UBL'!$A81:$P776,15,FALSE))</f>
        <v/>
      </c>
      <c r="O81" s="144" t="str">
        <f>IF(VLOOKUP($A81,'B2B - Flux 2 - UBL'!$A81:$P776,16,FALSE)=0,"",VLOOKUP($A81,'B2B - Flux 2 - UBL'!$A81:$P776,16,FALSE))</f>
        <v/>
      </c>
      <c r="P81" s="22" t="str">
        <f>IF(VLOOKUP($A81,'B2B - Flux 2 - UBL'!$A81:$Q776,17,FALSE)=0,"",VLOOKUP($A81,'B2B - Flux 2 - UBL'!$A81:$Q776,17,FALSE))</f>
        <v/>
      </c>
      <c r="Q81" s="27"/>
    </row>
    <row r="82" spans="1:17" ht="42.75" x14ac:dyDescent="0.25">
      <c r="A82" s="43" t="s">
        <v>317</v>
      </c>
      <c r="B82" s="29" t="s">
        <v>36</v>
      </c>
      <c r="C82" s="45"/>
      <c r="D82" s="58"/>
      <c r="E82" s="114" t="s">
        <v>314</v>
      </c>
      <c r="F82" s="73"/>
      <c r="G82" s="101" t="s">
        <v>702</v>
      </c>
      <c r="H82" s="47" t="str">
        <f>IF(VLOOKUP($A82,'B2B - Flux 2 - UBL'!$A82:$P776,9,FALSE)=0,"",VLOOKUP($A82,'B2B - Flux 2 - UBL'!$A82:$P776,9,FALSE))</f>
        <v>TEXTE</v>
      </c>
      <c r="I82" s="28">
        <f>IF(VLOOKUP($A82,'B2B - Flux 2 - UBL'!$A82:$P776,10,FALSE)=0,"",VLOOKUP($A82,'B2B - Flux 2 - UBL'!$A82:$P776,10,FALSE))</f>
        <v>15</v>
      </c>
      <c r="J82" s="28" t="str">
        <f>IF(VLOOKUP($A82,'B2B - Flux 2 - UBL'!$A82:$P776,11,FALSE)=0,"",VLOOKUP($A82,'B2B - Flux 2 - UBL'!$A82:$P776,11,FALSE))</f>
        <v/>
      </c>
      <c r="K82" s="55" t="str">
        <f>IF(VLOOKUP($A82,'B2B - Flux 2 - UBL'!$A82:$P776,12,FALSE)=0,"",VLOOKUP($A82,'B2B - Flux 2 - UBL'!$A82:$P776,12,FALSE))</f>
        <v/>
      </c>
      <c r="L82" s="27" t="str">
        <f>IF(VLOOKUP($A82,'B2B - Flux 2 - UBL'!$A82:$P776,13,FALSE)=0,"",VLOOKUP($A82,'B2B - Flux 2 - UBL'!$A82:$P776,13,FALSE))</f>
        <v>Numéro de téléphone du point de contact.</v>
      </c>
      <c r="M82" s="27" t="str">
        <f>IF(VLOOKUP($A82,'B2B - Flux 2 - UBL'!$A82:$P776,14,FALSE)=0,"",VLOOKUP($A82,'B2B - Flux 2 - UBL'!$A82:$P776,14,FALSE))</f>
        <v/>
      </c>
      <c r="N82" s="144" t="str">
        <f>IF(VLOOKUP($A82,'B2B - Flux 2 - UBL'!$A82:$P777,15,FALSE)=0,"",VLOOKUP($A82,'B2B - Flux 2 - UBL'!$A82:$P777,15,FALSE))</f>
        <v/>
      </c>
      <c r="O82" s="144" t="str">
        <f>IF(VLOOKUP($A82,'B2B - Flux 2 - UBL'!$A82:$P777,16,FALSE)=0,"",VLOOKUP($A82,'B2B - Flux 2 - UBL'!$A82:$P777,16,FALSE))</f>
        <v/>
      </c>
      <c r="P82" s="22" t="str">
        <f>IF(VLOOKUP($A82,'B2B - Flux 2 - UBL'!$A82:$Q777,17,FALSE)=0,"",VLOOKUP($A82,'B2B - Flux 2 - UBL'!$A82:$Q777,17,FALSE))</f>
        <v/>
      </c>
      <c r="Q82" s="27"/>
    </row>
    <row r="83" spans="1:17" ht="42.75" x14ac:dyDescent="0.25">
      <c r="A83" s="43" t="s">
        <v>318</v>
      </c>
      <c r="B83" s="29" t="s">
        <v>36</v>
      </c>
      <c r="C83" s="45"/>
      <c r="D83" s="58"/>
      <c r="E83" s="114" t="s">
        <v>315</v>
      </c>
      <c r="F83" s="73"/>
      <c r="G83" s="101" t="s">
        <v>703</v>
      </c>
      <c r="H83" s="47" t="str">
        <f>IF(VLOOKUP($A83,'B2B - Flux 2 - UBL'!$A83:$P777,9,FALSE)=0,"",VLOOKUP($A83,'B2B - Flux 2 - UBL'!$A83:$P777,9,FALSE))</f>
        <v>TEXTE</v>
      </c>
      <c r="I83" s="28">
        <f>IF(VLOOKUP($A83,'B2B - Flux 2 - UBL'!$A83:$P777,10,FALSE)=0,"",VLOOKUP($A83,'B2B - Flux 2 - UBL'!$A83:$P777,10,FALSE))</f>
        <v>50</v>
      </c>
      <c r="J83" s="28" t="str">
        <f>IF(VLOOKUP($A83,'B2B - Flux 2 - UBL'!$A83:$P777,11,FALSE)=0,"",VLOOKUP($A83,'B2B - Flux 2 - UBL'!$A83:$P777,11,FALSE))</f>
        <v/>
      </c>
      <c r="K83" s="55" t="str">
        <f>IF(VLOOKUP($A83,'B2B - Flux 2 - UBL'!$A83:$P777,12,FALSE)=0,"",VLOOKUP($A83,'B2B - Flux 2 - UBL'!$A83:$P777,12,FALSE))</f>
        <v/>
      </c>
      <c r="L83" s="27" t="str">
        <f>IF(VLOOKUP($A83,'B2B - Flux 2 - UBL'!$A83:$P777,13,FALSE)=0,"",VLOOKUP($A83,'B2B - Flux 2 - UBL'!$A83:$P777,13,FALSE))</f>
        <v>Adresse e-mail du point de contact.</v>
      </c>
      <c r="M83" s="27" t="str">
        <f>IF(VLOOKUP($A83,'B2B - Flux 2 - UBL'!$A83:$P777,14,FALSE)=0,"",VLOOKUP($A83,'B2B - Flux 2 - UBL'!$A83:$P777,14,FALSE))</f>
        <v/>
      </c>
      <c r="N83" s="144" t="str">
        <f>IF(VLOOKUP($A83,'B2B - Flux 2 - UBL'!$A83:$P778,15,FALSE)=0,"",VLOOKUP($A83,'B2B - Flux 2 - UBL'!$A83:$P778,15,FALSE))</f>
        <v/>
      </c>
      <c r="O83" s="144" t="str">
        <f>IF(VLOOKUP($A83,'B2B - Flux 2 - UBL'!$A83:$P778,16,FALSE)=0,"",VLOOKUP($A83,'B2B - Flux 2 - UBL'!$A83:$P778,16,FALSE))</f>
        <v/>
      </c>
      <c r="P83" s="22" t="str">
        <f>IF(VLOOKUP($A83,'B2B - Flux 2 - UBL'!$A83:$Q778,17,FALSE)=0,"",VLOOKUP($A83,'B2B - Flux 2 - UBL'!$A83:$Q778,17,FALSE))</f>
        <v/>
      </c>
      <c r="Q83" s="27"/>
    </row>
    <row r="84" spans="1:17" ht="28.5" x14ac:dyDescent="0.25">
      <c r="A84" s="23" t="s">
        <v>319</v>
      </c>
      <c r="B84" s="29" t="s">
        <v>36</v>
      </c>
      <c r="C84" s="76" t="s">
        <v>320</v>
      </c>
      <c r="D84" s="24"/>
      <c r="E84" s="40"/>
      <c r="F84" s="77"/>
      <c r="G84" s="101" t="s">
        <v>704</v>
      </c>
      <c r="H84" s="67" t="str">
        <f>IF(VLOOKUP($A84,'B2B - Flux 2 - UBL'!$A84:$P778,9,FALSE)=0,"",VLOOKUP($A84,'B2B - Flux 2 - UBL'!$A84:$P778,9,FALSE))</f>
        <v/>
      </c>
      <c r="I84" s="118" t="str">
        <f>IF(VLOOKUP($A84,'B2B - Flux 2 - UBL'!$A84:$P778,10,FALSE)=0,"",VLOOKUP($A84,'B2B - Flux 2 - UBL'!$A84:$P778,10,FALSE))</f>
        <v/>
      </c>
      <c r="J84" s="173" t="str">
        <f>IF(VLOOKUP($A84,'B2B - Flux 2 - UBL'!$A84:$P778,11,FALSE)=0,"",VLOOKUP($A84,'B2B - Flux 2 - UBL'!$A84:$P778,11,FALSE))</f>
        <v/>
      </c>
      <c r="K84" s="118" t="str">
        <f>IF(VLOOKUP($A84,'B2B - Flux 2 - UBL'!$A84:$P778,12,FALSE)=0,"",VLOOKUP($A84,'B2B - Flux 2 - UBL'!$A84:$P778,12,FALSE))</f>
        <v/>
      </c>
      <c r="L84" s="132" t="str">
        <f>IF(VLOOKUP($A84,'B2B - Flux 2 - UBL'!$A84:$P778,13,FALSE)=0,"",VLOOKUP($A84,'B2B - Flux 2 - UBL'!$A84:$P778,13,FALSE))</f>
        <v>Groupe de termes métiers fournissant des informations sur le Bénéficiaire, c'est-à-dire le rôle qui reçoit le paiement.</v>
      </c>
      <c r="M84" s="132" t="str">
        <f>IF(VLOOKUP($A84,'B2B - Flux 2 - UBL'!$A84:$P778,14,FALSE)=0,"",VLOOKUP($A84,'B2B - Flux 2 - UBL'!$A84:$P778,14,FALSE))</f>
        <v>Le rôle du bénéficiaire peut être rempli par une autre partie que le vendeur, par ex. un service d'affacturage.</v>
      </c>
      <c r="N84" s="146" t="str">
        <f>IF(VLOOKUP($A84,'B2B - Flux 2 - UBL'!$A84:$P779,15,FALSE)=0,"",VLOOKUP($A84,'B2B - Flux 2 - UBL'!$A84:$P779,15,FALSE))</f>
        <v/>
      </c>
      <c r="O84" s="118" t="str">
        <f>IF(VLOOKUP($A84,'B2B - Flux 2 - UBL'!$A84:$P779,16,FALSE)=0,"",VLOOKUP($A84,'B2B - Flux 2 - UBL'!$A84:$P779,16,FALSE))</f>
        <v/>
      </c>
      <c r="P84" s="156" t="str">
        <f>IF(VLOOKUP($A84,'B2B - Flux 2 - UBL'!$A84:$Q779,17,FALSE)=0,"",VLOOKUP($A84,'B2B - Flux 2 - UBL'!$A84:$Q779,17,FALSE))</f>
        <v/>
      </c>
      <c r="Q84" s="118"/>
    </row>
    <row r="85" spans="1:17" ht="42.75" x14ac:dyDescent="0.25">
      <c r="A85" s="35" t="s">
        <v>321</v>
      </c>
      <c r="B85" s="29" t="s">
        <v>19</v>
      </c>
      <c r="C85" s="45"/>
      <c r="D85" s="78" t="s">
        <v>324</v>
      </c>
      <c r="E85" s="79"/>
      <c r="F85" s="80"/>
      <c r="G85" s="101" t="s">
        <v>705</v>
      </c>
      <c r="H85" s="47" t="str">
        <f>IF(VLOOKUP($A85,'B2B - Flux 2 - UBL'!$A85:$P779,9,FALSE)=0,"",VLOOKUP($A85,'B2B - Flux 2 - UBL'!$A85:$P779,9,FALSE))</f>
        <v>TEXTE</v>
      </c>
      <c r="I85" s="28">
        <f>IF(VLOOKUP($A85,'B2B - Flux 2 - UBL'!$A85:$P779,10,FALSE)=0,"",VLOOKUP($A85,'B2B - Flux 2 - UBL'!$A85:$P779,10,FALSE))</f>
        <v>100</v>
      </c>
      <c r="J85" s="28" t="str">
        <f>IF(VLOOKUP($A85,'B2B - Flux 2 - UBL'!$A85:$P779,11,FALSE)=0,"",VLOOKUP($A85,'B2B - Flux 2 - UBL'!$A85:$P779,11,FALSE))</f>
        <v/>
      </c>
      <c r="K85" s="55" t="str">
        <f>IF(VLOOKUP($A85,'B2B - Flux 2 - UBL'!$A85:$P779,12,FALSE)=0,"",VLOOKUP($A85,'B2B - Flux 2 - UBL'!$A85:$P779,12,FALSE))</f>
        <v/>
      </c>
      <c r="L85" s="27" t="str">
        <f>IF(VLOOKUP($A85,'B2B - Flux 2 - UBL'!$A85:$P779,13,FALSE)=0,"",VLOOKUP($A85,'B2B - Flux 2 - UBL'!$A85:$P779,13,FALSE))</f>
        <v>Nom du Bénéficiaire.</v>
      </c>
      <c r="M85" s="27" t="str">
        <f>IF(VLOOKUP($A85,'B2B - Flux 2 - UBL'!$A85:$P779,14,FALSE)=0,"",VLOOKUP($A85,'B2B - Flux 2 - UBL'!$A85:$P779,14,FALSE))</f>
        <v>Doit être utilisé lorsque le Bénéficiaire est différent du Vendeur. Le nom du bénéficiaire peut cependant être identique au nom du vendeur.</v>
      </c>
      <c r="N85" s="144" t="str">
        <f>IF(VLOOKUP($A85,'B2B - Flux 2 - UBL'!$A85:$P780,15,FALSE)=0,"",VLOOKUP($A85,'B2B - Flux 2 - UBL'!$A85:$P780,15,FALSE))</f>
        <v>G2.09</v>
      </c>
      <c r="O85" s="144" t="str">
        <f>IF(VLOOKUP($A85,'B2B - Flux 2 - UBL'!$A85:$P780,16,FALSE)=0,"",VLOOKUP($A85,'B2B - Flux 2 - UBL'!$A85:$P780,16,FALSE))</f>
        <v/>
      </c>
      <c r="P85" s="22" t="str">
        <f>IF(VLOOKUP($A85,'B2B - Flux 2 - UBL'!$A85:$Q780,17,FALSE)=0,"",VLOOKUP($A85,'B2B - Flux 2 - UBL'!$A85:$Q780,17,FALSE))</f>
        <v>BR-17</v>
      </c>
      <c r="Q85" s="27"/>
    </row>
    <row r="86" spans="1:17" ht="42.75" x14ac:dyDescent="0.25">
      <c r="A86" s="35" t="s">
        <v>322</v>
      </c>
      <c r="B86" s="29" t="s">
        <v>36</v>
      </c>
      <c r="C86" s="45"/>
      <c r="D86" s="78" t="s">
        <v>325</v>
      </c>
      <c r="E86" s="79"/>
      <c r="F86" s="80"/>
      <c r="G86" s="101" t="s">
        <v>1219</v>
      </c>
      <c r="H86" s="47" t="str">
        <f>IF(VLOOKUP($A86,'B2B - Flux 2 - UBL'!$A86:$P780,9,FALSE)=0,"",VLOOKUP($A86,'B2B - Flux 2 - UBL'!$A86:$P780,9,FALSE))</f>
        <v>IDENTIFIANT</v>
      </c>
      <c r="I86" s="28" t="str">
        <f>IF(VLOOKUP($A86,'B2B - Flux 2 - UBL'!$A86:$P780,10,FALSE)=0,"",VLOOKUP($A86,'B2B - Flux 2 - UBL'!$A86:$P780,10,FALSE))</f>
        <v/>
      </c>
      <c r="J86" s="28" t="str">
        <f>IF(VLOOKUP($A86,'B2B - Flux 2 - UBL'!$A86:$P780,11,FALSE)=0,"",VLOOKUP($A86,'B2B - Flux 2 - UBL'!$A86:$P780,11,FALSE))</f>
        <v/>
      </c>
      <c r="K86" s="55" t="str">
        <f>IF(VLOOKUP($A86,'B2B - Flux 2 - UBL'!$A86:$P780,12,FALSE)=0,"",VLOOKUP($A86,'B2B - Flux 2 - UBL'!$A86:$P780,12,FALSE))</f>
        <v/>
      </c>
      <c r="L86" s="27" t="str">
        <f>IF(VLOOKUP($A86,'B2B - Flux 2 - UBL'!$A86:$P780,13,FALSE)=0,"",VLOOKUP($A86,'B2B - Flux 2 - UBL'!$A86:$P780,13,FALSE))</f>
        <v>Identification du Bénéficiaire.</v>
      </c>
      <c r="M86" s="27" t="str">
        <f>IF(VLOOKUP($A86,'B2B - Flux 2 - UBL'!$A86:$P780,14,FALSE)=0,"",VLOOKUP($A86,'B2B - Flux 2 - UBL'!$A86:$P780,14,FALSE))</f>
        <v>Si aucun schéma n'est spécifié, il doit être connu de l'acheteur et du vendeur, par exemple un identifiant attribué par l'acheteur ou le vendeur précédemment échangé: Nom</v>
      </c>
      <c r="N86" s="144" t="str">
        <f>IF(VLOOKUP($A86,'B2B - Flux 2 - UBL'!$A86:$P781,15,FALSE)=0,"",VLOOKUP($A86,'B2B - Flux 2 - UBL'!$A86:$P781,15,FALSE))</f>
        <v>G2.07</v>
      </c>
      <c r="O86" s="144" t="str">
        <f>IF(VLOOKUP($A86,'B2B - Flux 2 - UBL'!$A86:$P781,16,FALSE)=0,"",VLOOKUP($A86,'B2B - Flux 2 - UBL'!$A86:$P781,16,FALSE))</f>
        <v/>
      </c>
      <c r="P86" s="22" t="str">
        <f>IF(VLOOKUP($A86,'B2B - Flux 2 - UBL'!$A86:$Q781,17,FALSE)=0,"",VLOOKUP($A86,'B2B - Flux 2 - UBL'!$A86:$Q781,17,FALSE))</f>
        <v/>
      </c>
      <c r="Q86" s="27"/>
    </row>
    <row r="87" spans="1:17" ht="42.75" x14ac:dyDescent="0.25">
      <c r="A87" s="35" t="s">
        <v>1207</v>
      </c>
      <c r="B87" s="29" t="s">
        <v>36</v>
      </c>
      <c r="C87" s="45"/>
      <c r="D87" s="78" t="s">
        <v>422</v>
      </c>
      <c r="E87" s="79"/>
      <c r="F87" s="80"/>
      <c r="G87" s="101" t="s">
        <v>1220</v>
      </c>
      <c r="H87" s="47" t="str">
        <f>IF(VLOOKUP($A87,'B2B - Flux 2 - UBL'!$A87:$P781,9,FALSE)=0,"",VLOOKUP($A87,'B2B - Flux 2 - UBL'!$A87:$P781,9,FALSE))</f>
        <v>IDENTIFIANT</v>
      </c>
      <c r="I87" s="28" t="str">
        <f>IF(VLOOKUP($A87,'B2B - Flux 2 - UBL'!$A87:$P781,10,FALSE)=0,"",VLOOKUP($A87,'B2B - Flux 2 - UBL'!$A87:$P781,10,FALSE))</f>
        <v/>
      </c>
      <c r="J87" s="28" t="str">
        <f>IF(VLOOKUP($A87,'B2B - Flux 2 - UBL'!$A87:$P781,11,FALSE)=0,"",VLOOKUP($A87,'B2B - Flux 2 - UBL'!$A87:$P781,11,FALSE))</f>
        <v>ISO 6523</v>
      </c>
      <c r="K87" s="55" t="str">
        <f>IF(VLOOKUP($A87,'B2B - Flux 2 - UBL'!$A87:$P781,12,FALSE)=0,"",VLOOKUP($A87,'B2B - Flux 2 - UBL'!$A87:$P781,12,FALSE))</f>
        <v/>
      </c>
      <c r="L87" s="27" t="str">
        <f>IF(VLOOKUP($A87,'B2B - Flux 2 - UBL'!$A87:$P781,13,FALSE)=0,"",VLOOKUP($A87,'B2B - Flux 2 - UBL'!$A87:$P781,13,FALSE))</f>
        <v>Identifiant du schéma de l'identifiant du bénéficiaire</v>
      </c>
      <c r="M87" s="27" t="str">
        <f>IF(VLOOKUP($A87,'B2B - Flux 2 - UBL'!$A87:$P781,14,FALSE)=0,"",VLOOKUP($A87,'B2B - Flux 2 - UBL'!$A87:$P781,14,FALSE))</f>
        <v>S'il est utilisé, l'identifiant du schéma doit être choisi parmi les entrées  de liste publiée par l'agence de maintenance ISO 6523.</v>
      </c>
      <c r="N87" s="144" t="str">
        <f>IF(VLOOKUP($A87,'B2B - Flux 2 - UBL'!$A87:$P782,15,FALSE)=0,"",VLOOKUP($A87,'B2B - Flux 2 - UBL'!$A87:$P782,15,FALSE))</f>
        <v>S1.11</v>
      </c>
      <c r="O87" s="144" t="str">
        <f>IF(VLOOKUP($A87,'B2B - Flux 2 - UBL'!$A87:$P782,16,FALSE)=0,"",VLOOKUP($A87,'B2B - Flux 2 - UBL'!$A87:$P782,16,FALSE))</f>
        <v/>
      </c>
      <c r="P87" s="22" t="str">
        <f>IF(VLOOKUP($A87,'B2B - Flux 2 - UBL'!$A87:$Q782,17,FALSE)=0,"",VLOOKUP($A87,'B2B - Flux 2 - UBL'!$A87:$Q782,17,FALSE))</f>
        <v/>
      </c>
      <c r="Q87" s="27"/>
    </row>
    <row r="88" spans="1:17" ht="42.75" x14ac:dyDescent="0.25">
      <c r="A88" s="35" t="s">
        <v>323</v>
      </c>
      <c r="B88" s="29" t="s">
        <v>36</v>
      </c>
      <c r="C88" s="45"/>
      <c r="D88" s="78" t="s">
        <v>326</v>
      </c>
      <c r="E88" s="79"/>
      <c r="F88" s="80"/>
      <c r="G88" s="101" t="s">
        <v>706</v>
      </c>
      <c r="H88" s="47" t="str">
        <f>IF(VLOOKUP($A88,'B2B - Flux 2 - UBL'!$A88:$P782,9,FALSE)=0,"",VLOOKUP($A88,'B2B - Flux 2 - UBL'!$A88:$P782,9,FALSE))</f>
        <v>IDENTIFIANT</v>
      </c>
      <c r="I88" s="28" t="str">
        <f>IF(VLOOKUP($A88,'B2B - Flux 2 - UBL'!$A88:$P782,10,FALSE)=0,"",VLOOKUP($A88,'B2B - Flux 2 - UBL'!$A88:$P782,10,FALSE))</f>
        <v/>
      </c>
      <c r="J88" s="28" t="str">
        <f>IF(VLOOKUP($A88,'B2B - Flux 2 - UBL'!$A88:$P782,11,FALSE)=0,"",VLOOKUP($A88,'B2B - Flux 2 - UBL'!$A88:$P782,11,FALSE))</f>
        <v/>
      </c>
      <c r="K88" s="55" t="str">
        <f>IF(VLOOKUP($A88,'B2B - Flux 2 - UBL'!$A88:$P782,12,FALSE)=0,"",VLOOKUP($A88,'B2B - Flux 2 - UBL'!$A88:$P782,12,FALSE))</f>
        <v/>
      </c>
      <c r="L88" s="27" t="str">
        <f>IF(VLOOKUP($A88,'B2B - Flux 2 - UBL'!$A88:$P782,13,FALSE)=0,"",VLOOKUP($A88,'B2B - Flux 2 - UBL'!$A88:$P782,13,FALSE))</f>
        <v>Identifiant délivré par un organisme d’enregistrement officiel, qui identifie le Bénéficiaire comme une entité juridique ou une personne morale.</v>
      </c>
      <c r="M88" s="27" t="str">
        <f>IF(VLOOKUP($A88,'B2B - Flux 2 - UBL'!$A88:$P782,14,FALSE)=0,"",VLOOKUP($A88,'B2B - Flux 2 - UBL'!$A88:$P782,14,FALSE))</f>
        <v>Si aucun schéma n'est spécifié, il doit être connu de l'acheteur et du vendeur, par exemple l'identifiant qui est exclusivement utilisé dans l'environnement juridique applicable.</v>
      </c>
      <c r="N88" s="144" t="str">
        <f>IF(VLOOKUP($A88,'B2B - Flux 2 - UBL'!$A88:$P783,15,FALSE)=0,"",VLOOKUP($A88,'B2B - Flux 2 - UBL'!$A88:$P783,15,FALSE))</f>
        <v/>
      </c>
      <c r="O88" s="144" t="str">
        <f>IF(VLOOKUP($A88,'B2B - Flux 2 - UBL'!$A88:$P783,16,FALSE)=0,"",VLOOKUP($A88,'B2B - Flux 2 - UBL'!$A88:$P783,16,FALSE))</f>
        <v/>
      </c>
      <c r="P88" s="22" t="str">
        <f>IF(VLOOKUP($A88,'B2B - Flux 2 - UBL'!$A88:$Q783,17,FALSE)=0,"",VLOOKUP($A88,'B2B - Flux 2 - UBL'!$A88:$Q783,17,FALSE))</f>
        <v/>
      </c>
      <c r="Q88" s="27"/>
    </row>
    <row r="89" spans="1:17" ht="42.75" x14ac:dyDescent="0.25">
      <c r="A89" s="35" t="s">
        <v>1221</v>
      </c>
      <c r="B89" s="29" t="s">
        <v>36</v>
      </c>
      <c r="C89" s="45"/>
      <c r="D89" s="78" t="s">
        <v>422</v>
      </c>
      <c r="E89" s="79"/>
      <c r="F89" s="80"/>
      <c r="G89" s="101" t="s">
        <v>1222</v>
      </c>
      <c r="H89" s="47" t="str">
        <f>IF(VLOOKUP($A89,'B2B - Flux 2 - UBL'!$A89:$P783,9,FALSE)=0,"",VLOOKUP($A89,'B2B - Flux 2 - UBL'!$A89:$P783,9,FALSE))</f>
        <v>IDENTIFIANT</v>
      </c>
      <c r="I89" s="28" t="str">
        <f>IF(VLOOKUP($A89,'B2B - Flux 2 - UBL'!$A89:$P783,10,FALSE)=0,"",VLOOKUP($A89,'B2B - Flux 2 - UBL'!$A89:$P783,10,FALSE))</f>
        <v/>
      </c>
      <c r="J89" s="28" t="str">
        <f>IF(VLOOKUP($A89,'B2B - Flux 2 - UBL'!$A89:$P783,11,FALSE)=0,"",VLOOKUP($A89,'B2B - Flux 2 - UBL'!$A89:$P783,11,FALSE))</f>
        <v/>
      </c>
      <c r="K89" s="55" t="str">
        <f>IF(VLOOKUP($A89,'B2B - Flux 2 - UBL'!$A89:$P783,12,FALSE)=0,"",VLOOKUP($A89,'B2B - Flux 2 - UBL'!$A89:$P783,12,FALSE))</f>
        <v/>
      </c>
      <c r="L89" s="27" t="str">
        <f>IF(VLOOKUP($A89,'B2B - Flux 2 - UBL'!$A89:$P783,13,FALSE)=0,"",VLOOKUP($A89,'B2B - Flux 2 - UBL'!$A89:$P783,13,FALSE))</f>
        <v>Identifiant du schéma de l'identifiant d'enregistrement légal du bénéficiaire</v>
      </c>
      <c r="M89" s="27" t="str">
        <f>IF(VLOOKUP($A89,'B2B - Flux 2 - UBL'!$A89:$P783,14,FALSE)=0,"",VLOOKUP($A89,'B2B - Flux 2 - UBL'!$A89:$P783,14,FALSE))</f>
        <v>S'il est utilisé, l'identifiant du schéma doit être choisi parmi les entrées  de liste publiée par l'agence de maintenance ISO 6523.</v>
      </c>
      <c r="N89" s="144" t="str">
        <f>IF(VLOOKUP($A89,'B2B - Flux 2 - UBL'!$A89:$P784,15,FALSE)=0,"",VLOOKUP($A89,'B2B - Flux 2 - UBL'!$A89:$P784,15,FALSE))</f>
        <v/>
      </c>
      <c r="O89" s="144" t="str">
        <f>IF(VLOOKUP($A89,'B2B - Flux 2 - UBL'!$A89:$P784,16,FALSE)=0,"",VLOOKUP($A89,'B2B - Flux 2 - UBL'!$A89:$P784,16,FALSE))</f>
        <v/>
      </c>
      <c r="P89" s="22" t="str">
        <f>IF(VLOOKUP($A89,'B2B - Flux 2 - UBL'!$A89:$Q784,17,FALSE)=0,"",VLOOKUP($A89,'B2B - Flux 2 - UBL'!$A89:$Q784,17,FALSE))</f>
        <v/>
      </c>
      <c r="Q89" s="27"/>
    </row>
    <row r="90" spans="1:17" ht="57" x14ac:dyDescent="0.25">
      <c r="A90" s="35" t="s">
        <v>1319</v>
      </c>
      <c r="B90" s="22" t="s">
        <v>36</v>
      </c>
      <c r="C90" s="76" t="s">
        <v>1320</v>
      </c>
      <c r="D90" s="40"/>
      <c r="E90" s="40"/>
      <c r="F90" s="40"/>
      <c r="G90" s="101" t="s">
        <v>1321</v>
      </c>
      <c r="H90" s="118" t="str">
        <f>IF(VLOOKUP($A90,'B2B - Flux 2 - UBL'!$A90:$P783,12,FALSE)=0,"",VLOOKUP($A90,'B2B - Flux 2 - UBL'!$A90:$P783,12,FALSE))</f>
        <v/>
      </c>
      <c r="I90" s="118" t="str">
        <f>IF(VLOOKUP($A90,'B2B - Flux 2 - UBL'!$A90:$P783,12,FALSE)=0,"",VLOOKUP($A90,'B2B - Flux 2 - UBL'!$A90:$P783,12,FALSE))</f>
        <v/>
      </c>
      <c r="J90" s="118" t="str">
        <f>IF(VLOOKUP($A90,'B2B - Flux 2 - UBL'!$A90:$P783,12,FALSE)=0,"",VLOOKUP($A90,'B2B - Flux 2 - UBL'!$A90:$P783,12,FALSE))</f>
        <v/>
      </c>
      <c r="K90" s="118" t="str">
        <f>IF(VLOOKUP($A90,'B2B - Flux 2 - UBL'!$A90:$P783,12,FALSE)=0,"",VLOOKUP($A90,'B2B - Flux 2 - UBL'!$A90:$P783,12,FALSE))</f>
        <v/>
      </c>
      <c r="L90" s="132" t="s">
        <v>1322</v>
      </c>
      <c r="M90" s="154" t="s">
        <v>1323</v>
      </c>
      <c r="N90" s="144"/>
      <c r="O90" s="144"/>
      <c r="P90" s="22"/>
      <c r="Q90" s="27"/>
    </row>
    <row r="91" spans="1:17" ht="42.75" x14ac:dyDescent="0.25">
      <c r="A91" s="35" t="s">
        <v>1324</v>
      </c>
      <c r="B91" s="22" t="s">
        <v>36</v>
      </c>
      <c r="C91" s="76" t="s">
        <v>1325</v>
      </c>
      <c r="D91" s="40"/>
      <c r="E91" s="40"/>
      <c r="F91" s="40"/>
      <c r="G91" s="95" t="s">
        <v>1321</v>
      </c>
      <c r="H91" s="118" t="str">
        <f>IF(VLOOKUP($A91,'B2B - Flux 2 - UBL'!$A91:$P784,9,FALSE)=0,"",VLOOKUP($A91,'B2B - Flux 2 - UBL'!$A91:$P784,9,FALSE))</f>
        <v/>
      </c>
      <c r="I91" s="180"/>
      <c r="J91" s="118"/>
      <c r="K91" s="173"/>
      <c r="L91" s="132" t="s">
        <v>1326</v>
      </c>
      <c r="M91" s="154" t="s">
        <v>1323</v>
      </c>
      <c r="N91" s="154"/>
      <c r="O91" s="156"/>
      <c r="P91" s="156"/>
      <c r="Q91" s="156"/>
    </row>
    <row r="92" spans="1:17" ht="42.75" x14ac:dyDescent="0.25">
      <c r="A92" s="35" t="s">
        <v>1327</v>
      </c>
      <c r="B92" s="22" t="s">
        <v>36</v>
      </c>
      <c r="C92" s="76" t="s">
        <v>1328</v>
      </c>
      <c r="D92" s="40"/>
      <c r="E92" s="40"/>
      <c r="F92" s="40"/>
      <c r="G92" s="95" t="s">
        <v>1321</v>
      </c>
      <c r="H92" s="118"/>
      <c r="I92" s="180"/>
      <c r="J92" s="118"/>
      <c r="K92" s="173"/>
      <c r="L92" s="132" t="s">
        <v>1329</v>
      </c>
      <c r="M92" s="154" t="s">
        <v>1323</v>
      </c>
      <c r="N92" s="154"/>
      <c r="O92" s="156"/>
      <c r="P92" s="156"/>
      <c r="Q92" s="156"/>
    </row>
    <row r="93" spans="1:17" ht="28.5" x14ac:dyDescent="0.25">
      <c r="A93" s="23" t="s">
        <v>131</v>
      </c>
      <c r="B93" s="29" t="s">
        <v>36</v>
      </c>
      <c r="C93" s="76" t="s">
        <v>132</v>
      </c>
      <c r="D93" s="40"/>
      <c r="E93" s="40"/>
      <c r="F93" s="40"/>
      <c r="G93" s="101" t="s">
        <v>707</v>
      </c>
      <c r="H93" s="67" t="str">
        <f>IF(VLOOKUP($A93,'B2B - Flux 2 - UBL'!$A93:$P784,9,FALSE)=0,"",VLOOKUP($A93,'B2B - Flux 2 - UBL'!$A93:$P784,9,FALSE))</f>
        <v/>
      </c>
      <c r="I93" s="118" t="str">
        <f>IF(VLOOKUP($A93,'B2B - Flux 2 - UBL'!$A93:$P784,10,FALSE)=0,"",VLOOKUP($A93,'B2B - Flux 2 - UBL'!$A93:$P784,10,FALSE))</f>
        <v/>
      </c>
      <c r="J93" s="173" t="str">
        <f>IF(VLOOKUP($A93,'B2B - Flux 2 - UBL'!$A93:$P784,11,FALSE)=0,"",VLOOKUP($A93,'B2B - Flux 2 - UBL'!$A93:$P784,11,FALSE))</f>
        <v/>
      </c>
      <c r="K93" s="118" t="str">
        <f>IF(VLOOKUP($A93,'B2B - Flux 2 - UBL'!$A93:$P784,12,FALSE)=0,"",VLOOKUP($A93,'B2B - Flux 2 - UBL'!$A93:$P784,12,FALSE))</f>
        <v/>
      </c>
      <c r="L93" s="132" t="str">
        <f>IF(VLOOKUP($A93,'B2B - Flux 2 - UBL'!$A93:$P784,13,FALSE)=0,"",VLOOKUP($A93,'B2B - Flux 2 - UBL'!$A93:$P784,13,FALSE))</f>
        <v>Groupe de termes métiers fournissant des informations sur le Représentant fiscal du Vendeur.</v>
      </c>
      <c r="M93" s="132" t="str">
        <f>IF(VLOOKUP($A93,'B2B - Flux 2 - UBL'!$A93:$P784,14,FALSE)=0,"",VLOOKUP($A93,'B2B - Flux 2 - UBL'!$A93:$P784,14,FALSE))</f>
        <v/>
      </c>
      <c r="N93" s="146" t="str">
        <f>IF(VLOOKUP($A93,'B2B - Flux 2 - UBL'!$A93:$P785,15,FALSE)=0,"",VLOOKUP($A93,'B2B - Flux 2 - UBL'!$A93:$P785,15,FALSE))</f>
        <v/>
      </c>
      <c r="O93" s="118" t="str">
        <f>IF(VLOOKUP($A93,'B2B - Flux 2 - UBL'!$A93:$P785,16,FALSE)=0,"",VLOOKUP($A93,'B2B - Flux 2 - UBL'!$A93:$P785,16,FALSE))</f>
        <v/>
      </c>
      <c r="P93" s="156" t="str">
        <f>IF(VLOOKUP($A93,'B2B - Flux 2 - UBL'!$A93:$Q785,17,FALSE)=0,"",VLOOKUP($A93,'B2B - Flux 2 - UBL'!$A93:$Q785,17,FALSE))</f>
        <v/>
      </c>
      <c r="Q93" s="118"/>
    </row>
    <row r="94" spans="1:17" ht="28.5" x14ac:dyDescent="0.25">
      <c r="A94" s="35" t="s">
        <v>134</v>
      </c>
      <c r="B94" s="29" t="s">
        <v>19</v>
      </c>
      <c r="C94" s="31"/>
      <c r="D94" s="32" t="s">
        <v>135</v>
      </c>
      <c r="E94" s="37"/>
      <c r="F94" s="37"/>
      <c r="G94" s="101" t="s">
        <v>708</v>
      </c>
      <c r="H94" s="47" t="str">
        <f>IF(VLOOKUP($A94,'B2B - Flux 2 - UBL'!$A94:$P785,9,FALSE)=0,"",VLOOKUP($A94,'B2B - Flux 2 - UBL'!$A94:$P785,9,FALSE))</f>
        <v>TEXTE</v>
      </c>
      <c r="I94" s="28">
        <f>IF(VLOOKUP($A94,'B2B - Flux 2 - UBL'!$A94:$P785,10,FALSE)=0,"",VLOOKUP($A94,'B2B - Flux 2 - UBL'!$A94:$P785,10,FALSE))</f>
        <v>255</v>
      </c>
      <c r="J94" s="28" t="str">
        <f>IF(VLOOKUP($A94,'B2B - Flux 2 - UBL'!$A94:$P785,11,FALSE)=0,"",VLOOKUP($A94,'B2B - Flux 2 - UBL'!$A94:$P785,11,FALSE))</f>
        <v/>
      </c>
      <c r="K94" s="55" t="str">
        <f>IF(VLOOKUP($A94,'B2B - Flux 2 - UBL'!$A94:$P785,12,FALSE)=0,"",VLOOKUP($A94,'B2B - Flux 2 - UBL'!$A94:$P785,12,FALSE))</f>
        <v/>
      </c>
      <c r="L94" s="27" t="str">
        <f>IF(VLOOKUP($A94,'B2B - Flux 2 - UBL'!$A94:$P785,13,FALSE)=0,"",VLOOKUP($A94,'B2B - Flux 2 - UBL'!$A94:$P785,13,FALSE))</f>
        <v>Nom complet de la partie représentant fiscalement le Vendeur.</v>
      </c>
      <c r="M94" s="27" t="str">
        <f>IF(VLOOKUP($A94,'B2B - Flux 2 - UBL'!$A94:$P785,14,FALSE)=0,"",VLOOKUP($A94,'B2B - Flux 2 - UBL'!$A94:$P785,14,FALSE))</f>
        <v/>
      </c>
      <c r="N94" s="144" t="str">
        <f>IF(VLOOKUP($A94,'B2B - Flux 2 - UBL'!$A94:$P786,15,FALSE)=0,"",VLOOKUP($A94,'B2B - Flux 2 - UBL'!$A94:$P786,15,FALSE))</f>
        <v/>
      </c>
      <c r="O94" s="144" t="str">
        <f>IF(VLOOKUP($A94,'B2B - Flux 2 - UBL'!$A94:$P786,16,FALSE)=0,"",VLOOKUP($A94,'B2B - Flux 2 - UBL'!$A94:$P786,16,FALSE))</f>
        <v/>
      </c>
      <c r="P94" s="22" t="str">
        <f>IF(VLOOKUP($A94,'B2B - Flux 2 - UBL'!$A94:$Q786,17,FALSE)=0,"",VLOOKUP($A94,'B2B - Flux 2 - UBL'!$A94:$Q786,17,FALSE))</f>
        <v>BR-18</v>
      </c>
      <c r="Q94" s="27"/>
    </row>
    <row r="95" spans="1:17" ht="42.75" x14ac:dyDescent="0.25">
      <c r="A95" s="35" t="s">
        <v>136</v>
      </c>
      <c r="B95" s="29" t="s">
        <v>19</v>
      </c>
      <c r="C95" s="31"/>
      <c r="D95" s="32" t="s">
        <v>137</v>
      </c>
      <c r="E95" s="32"/>
      <c r="F95" s="32"/>
      <c r="G95" s="101" t="s">
        <v>709</v>
      </c>
      <c r="H95" s="47" t="str">
        <f>IF(VLOOKUP($A95,'B2B - Flux 2 - UBL'!$A95:$P786,9,FALSE)=0,"",VLOOKUP($A95,'B2B - Flux 2 - UBL'!$A95:$P786,9,FALSE))</f>
        <v>IDENTIFIANT</v>
      </c>
      <c r="I95" s="47">
        <f>IF(VLOOKUP($A95,'B2B - Flux 2 - UBL'!$A95:$P786,10,FALSE)=0,"",VLOOKUP($A95,'B2B - Flux 2 - UBL'!$A95:$P786,10,FALSE))</f>
        <v>13</v>
      </c>
      <c r="J95" s="28" t="str">
        <f>IF(VLOOKUP($A95,'B2B - Flux 2 - UBL'!$A95:$P786,11,FALSE)=0,"",VLOOKUP($A95,'B2B - Flux 2 - UBL'!$A95:$P786,11,FALSE))</f>
        <v>ISO 3166</v>
      </c>
      <c r="K95" s="26" t="str">
        <f>IF(VLOOKUP($A95,'B2B - Flux 2 - UBL'!$A95:$P786,12,FALSE)=0,"",VLOOKUP($A95,'B2B - Flux 2 - UBL'!$A95:$P786,12,FALSE))</f>
        <v/>
      </c>
      <c r="L95" s="27" t="str">
        <f>IF(VLOOKUP($A95,'B2B - Flux 2 - UBL'!$A95:$P786,13,FALSE)=0,"",VLOOKUP($A95,'B2B - Flux 2 - UBL'!$A95:$P786,13,FALSE))</f>
        <v>Identifiant à la TVA de la partie représentant fiscalement le Vendeur.</v>
      </c>
      <c r="M95" s="27" t="str">
        <f>IF(VLOOKUP($A95,'B2B - Flux 2 - UBL'!$A95:$P786,14,FALSE)=0,"",VLOOKUP($A95,'B2B - Flux 2 - UBL'!$A95:$P786,14,FALSE))</f>
        <v>Numéro de TVA consitutué du préfixe d'un code pays basé sur la norme ISO 3166-1.</v>
      </c>
      <c r="N95" s="144" t="str">
        <f>IF(VLOOKUP($A95,'B2B - Flux 2 - UBL'!$A95:$P787,15,FALSE)=0,"",VLOOKUP($A95,'B2B - Flux 2 - UBL'!$A95:$P787,15,FALSE))</f>
        <v/>
      </c>
      <c r="O95" s="144" t="str">
        <f>IF(VLOOKUP($A95,'B2B - Flux 2 - UBL'!$A95:$P787,16,FALSE)=0,"",VLOOKUP($A95,'B2B - Flux 2 - UBL'!$A95:$P787,16,FALSE))</f>
        <v/>
      </c>
      <c r="P95" s="22" t="str">
        <f>IF(VLOOKUP($A95,'B2B - Flux 2 - UBL'!$A95:$Q787,17,FALSE)=0,"",VLOOKUP($A95,'B2B - Flux 2 - UBL'!$A95:$Q787,17,FALSE))</f>
        <v>BR-56
BR-CO-9</v>
      </c>
      <c r="Q95" s="27"/>
    </row>
    <row r="96" spans="1:17" ht="71.25" x14ac:dyDescent="0.25">
      <c r="A96" s="35" t="s">
        <v>138</v>
      </c>
      <c r="B96" s="29" t="s">
        <v>19</v>
      </c>
      <c r="C96" s="31"/>
      <c r="D96" s="48" t="s">
        <v>139</v>
      </c>
      <c r="E96" s="32"/>
      <c r="F96" s="32"/>
      <c r="G96" s="101" t="s">
        <v>710</v>
      </c>
      <c r="H96" s="67" t="str">
        <f>IF(VLOOKUP($A96,'B2B - Flux 2 - UBL'!$A96:$P787,9,FALSE)=0,"",VLOOKUP($A96,'B2B - Flux 2 - UBL'!$A96:$P787,9,FALSE))</f>
        <v/>
      </c>
      <c r="I96" s="118" t="str">
        <f>IF(VLOOKUP($A96,'B2B - Flux 2 - UBL'!$A96:$P787,10,FALSE)=0,"",VLOOKUP($A96,'B2B - Flux 2 - UBL'!$A96:$P787,10,FALSE))</f>
        <v/>
      </c>
      <c r="J96" s="173" t="str">
        <f>IF(VLOOKUP($A96,'B2B - Flux 2 - UBL'!$A96:$P787,11,FALSE)=0,"",VLOOKUP($A96,'B2B - Flux 2 - UBL'!$A96:$P787,11,FALSE))</f>
        <v/>
      </c>
      <c r="K96" s="118" t="str">
        <f>IF(VLOOKUP($A96,'B2B - Flux 2 - UBL'!$A96:$P787,12,FALSE)=0,"",VLOOKUP($A96,'B2B - Flux 2 - UBL'!$A96:$P787,12,FALSE))</f>
        <v/>
      </c>
      <c r="L96" s="132" t="str">
        <f>IF(VLOOKUP($A96,'B2B - Flux 2 - UBL'!$A96:$P787,13,FALSE)=0,"",VLOOKUP($A96,'B2B - Flux 2 - UBL'!$A96:$P787,13,FALSE))</f>
        <v>Groupe de termes métiers fournissant des informations sur l'adresse postale du Représentant fiscal.</v>
      </c>
      <c r="M96" s="132" t="str">
        <f>IF(VLOOKUP($A96,'B2B - Flux 2 - UBL'!$A96:$P787,14,FALSE)=0,"",VLOOKUP($A96,'B2B - Flux 2 - UBL'!$A96:$P787,14,FALSE))</f>
        <v>Le nom et l'adresse du représentant fiscal du vendeur doit être fournie dans la facture, si le vendeur a un représentant fiscal qui est tenu de payer la TVA due. Les éléments pertinents de l'adresse doivent être remplis pour se conformer aux exigences légales.</v>
      </c>
      <c r="N96" s="146" t="str">
        <f>IF(VLOOKUP($A96,'B2B - Flux 2 - UBL'!$A96:$P788,15,FALSE)=0,"",VLOOKUP($A96,'B2B - Flux 2 - UBL'!$A96:$P788,15,FALSE))</f>
        <v/>
      </c>
      <c r="O96" s="118" t="str">
        <f>IF(VLOOKUP($A96,'B2B - Flux 2 - UBL'!$A96:$P788,16,FALSE)=0,"",VLOOKUP($A96,'B2B - Flux 2 - UBL'!$A96:$P788,16,FALSE))</f>
        <v/>
      </c>
      <c r="P96" s="156" t="str">
        <f>IF(VLOOKUP($A96,'B2B - Flux 2 - UBL'!$A96:$Q788,17,FALSE)=0,"",VLOOKUP($A96,'B2B - Flux 2 - UBL'!$A96:$Q788,17,FALSE))</f>
        <v>BR-19</v>
      </c>
      <c r="Q96" s="118"/>
    </row>
    <row r="97" spans="1:17" ht="42.75" x14ac:dyDescent="0.25">
      <c r="A97" s="43" t="s">
        <v>140</v>
      </c>
      <c r="B97" s="29" t="s">
        <v>36</v>
      </c>
      <c r="C97" s="31"/>
      <c r="D97" s="49"/>
      <c r="E97" s="50" t="s">
        <v>141</v>
      </c>
      <c r="F97" s="50"/>
      <c r="G97" s="101" t="s">
        <v>711</v>
      </c>
      <c r="H97" s="47" t="str">
        <f>IF(VLOOKUP($A97,'B2B - Flux 2 - UBL'!$A97:$P788,9,FALSE)=0,"",VLOOKUP($A97,'B2B - Flux 2 - UBL'!$A97:$P788,9,FALSE))</f>
        <v>TEXTE</v>
      </c>
      <c r="I97" s="28">
        <f>IF(VLOOKUP($A97,'B2B - Flux 2 - UBL'!$A97:$P788,10,FALSE)=0,"",VLOOKUP($A97,'B2B - Flux 2 - UBL'!$A97:$P788,10,FALSE))</f>
        <v>255</v>
      </c>
      <c r="J97" s="28" t="str">
        <f>IF(VLOOKUP($A97,'B2B - Flux 2 - UBL'!$A97:$P788,11,FALSE)=0,"",VLOOKUP($A97,'B2B - Flux 2 - UBL'!$A97:$P788,11,FALSE))</f>
        <v/>
      </c>
      <c r="K97" s="55" t="str">
        <f>IF(VLOOKUP($A97,'B2B - Flux 2 - UBL'!$A97:$P788,12,FALSE)=0,"",VLOOKUP($A97,'B2B - Flux 2 - UBL'!$A97:$P788,12,FALSE))</f>
        <v/>
      </c>
      <c r="L97" s="27" t="str">
        <f>IF(VLOOKUP($A97,'B2B - Flux 2 - UBL'!$A97:$P788,13,FALSE)=0,"",VLOOKUP($A97,'B2B - Flux 2 - UBL'!$A97:$P788,13,FALSE))</f>
        <v>Ligne principale d'une adresse.</v>
      </c>
      <c r="M97" s="27" t="str">
        <f>IF(VLOOKUP($A97,'B2B - Flux 2 - UBL'!$A97:$P788,14,FALSE)=0,"",VLOOKUP($A97,'B2B - Flux 2 - UBL'!$A97:$P788,14,FALSE))</f>
        <v>Généralement, le nom et le numéro de la rue ou la boîte postale.</v>
      </c>
      <c r="N97" s="144" t="str">
        <f>IF(VLOOKUP($A97,'B2B - Flux 2 - UBL'!$A97:$P789,15,FALSE)=0,"",VLOOKUP($A97,'B2B - Flux 2 - UBL'!$A97:$P789,15,FALSE))</f>
        <v/>
      </c>
      <c r="O97" s="144" t="str">
        <f>IF(VLOOKUP($A97,'B2B - Flux 2 - UBL'!$A97:$P789,16,FALSE)=0,"",VLOOKUP($A97,'B2B - Flux 2 - UBL'!$A97:$P789,16,FALSE))</f>
        <v/>
      </c>
      <c r="P97" s="22" t="str">
        <f>IF(VLOOKUP($A97,'B2B - Flux 2 - UBL'!$A97:$Q789,17,FALSE)=0,"",VLOOKUP($A97,'B2B - Flux 2 - UBL'!$A97:$Q789,17,FALSE))</f>
        <v/>
      </c>
      <c r="Q97" s="27"/>
    </row>
    <row r="98" spans="1:17" ht="42.75" x14ac:dyDescent="0.25">
      <c r="A98" s="43" t="s">
        <v>142</v>
      </c>
      <c r="B98" s="29" t="s">
        <v>36</v>
      </c>
      <c r="C98" s="31"/>
      <c r="D98" s="49"/>
      <c r="E98" s="50" t="s">
        <v>143</v>
      </c>
      <c r="F98" s="50"/>
      <c r="G98" s="101" t="s">
        <v>712</v>
      </c>
      <c r="H98" s="47" t="str">
        <f>IF(VLOOKUP($A98,'B2B - Flux 2 - UBL'!$A98:$P789,9,FALSE)=0,"",VLOOKUP($A98,'B2B - Flux 2 - UBL'!$A98:$P789,9,FALSE))</f>
        <v>TEXTE</v>
      </c>
      <c r="I98" s="28">
        <f>IF(VLOOKUP($A98,'B2B - Flux 2 - UBL'!$A98:$P789,10,FALSE)=0,"",VLOOKUP($A98,'B2B - Flux 2 - UBL'!$A98:$P789,10,FALSE))</f>
        <v>255</v>
      </c>
      <c r="J98" s="28" t="str">
        <f>IF(VLOOKUP($A98,'B2B - Flux 2 - UBL'!$A98:$P789,11,FALSE)=0,"",VLOOKUP($A98,'B2B - Flux 2 - UBL'!$A98:$P789,11,FALSE))</f>
        <v/>
      </c>
      <c r="K98" s="55" t="str">
        <f>IF(VLOOKUP($A98,'B2B - Flux 2 - UBL'!$A98:$P789,12,FALSE)=0,"",VLOOKUP($A98,'B2B - Flux 2 - UBL'!$A98:$P789,12,FALSE))</f>
        <v/>
      </c>
      <c r="L98" s="27" t="str">
        <f>IF(VLOOKUP($A98,'B2B - Flux 2 - UBL'!$A98:$P789,13,FALSE)=0,"",VLOOKUP($A98,'B2B - Flux 2 - UBL'!$A98:$P789,13,FALSE))</f>
        <v>Ligne supplémentaire d'une adresse, qui peut être utilisée pour donner des précisions et compléter la ligne principale.</v>
      </c>
      <c r="M98" s="27" t="str">
        <f>IF(VLOOKUP($A98,'B2B - Flux 2 - UBL'!$A98:$P789,14,FALSE)=0,"",VLOOKUP($A98,'B2B - Flux 2 - UBL'!$A98:$P789,14,FALSE))</f>
        <v/>
      </c>
      <c r="N98" s="144" t="str">
        <f>IF(VLOOKUP($A98,'B2B - Flux 2 - UBL'!$A98:$P790,15,FALSE)=0,"",VLOOKUP($A98,'B2B - Flux 2 - UBL'!$A98:$P790,15,FALSE))</f>
        <v/>
      </c>
      <c r="O98" s="144" t="str">
        <f>IF(VLOOKUP($A98,'B2B - Flux 2 - UBL'!$A98:$P790,16,FALSE)=0,"",VLOOKUP($A98,'B2B - Flux 2 - UBL'!$A98:$P790,16,FALSE))</f>
        <v/>
      </c>
      <c r="P98" s="22" t="str">
        <f>IF(VLOOKUP($A98,'B2B - Flux 2 - UBL'!$A98:$Q790,17,FALSE)=0,"",VLOOKUP($A98,'B2B - Flux 2 - UBL'!$A98:$Q790,17,FALSE))</f>
        <v/>
      </c>
      <c r="Q98" s="27"/>
    </row>
    <row r="99" spans="1:17" ht="42.75" x14ac:dyDescent="0.25">
      <c r="A99" s="43" t="s">
        <v>144</v>
      </c>
      <c r="B99" s="29" t="s">
        <v>36</v>
      </c>
      <c r="C99" s="31"/>
      <c r="D99" s="49"/>
      <c r="E99" s="50" t="s">
        <v>145</v>
      </c>
      <c r="F99" s="50"/>
      <c r="G99" s="101" t="s">
        <v>713</v>
      </c>
      <c r="H99" s="47" t="str">
        <f>IF(VLOOKUP($A99,'B2B - Flux 2 - UBL'!$A99:$P790,9,FALSE)=0,"",VLOOKUP($A99,'B2B - Flux 2 - UBL'!$A99:$P790,9,FALSE))</f>
        <v>TEXTE</v>
      </c>
      <c r="I99" s="28">
        <f>IF(VLOOKUP($A99,'B2B - Flux 2 - UBL'!$A99:$P790,10,FALSE)=0,"",VLOOKUP($A99,'B2B - Flux 2 - UBL'!$A99:$P790,10,FALSE))</f>
        <v>255</v>
      </c>
      <c r="J99" s="28" t="str">
        <f>IF(VLOOKUP($A99,'B2B - Flux 2 - UBL'!$A99:$P790,11,FALSE)=0,"",VLOOKUP($A99,'B2B - Flux 2 - UBL'!$A99:$P790,11,FALSE))</f>
        <v/>
      </c>
      <c r="K99" s="55" t="str">
        <f>IF(VLOOKUP($A99,'B2B - Flux 2 - UBL'!$A99:$P790,12,FALSE)=0,"",VLOOKUP($A99,'B2B - Flux 2 - UBL'!$A99:$P790,12,FALSE))</f>
        <v/>
      </c>
      <c r="L99" s="27" t="str">
        <f>IF(VLOOKUP($A99,'B2B - Flux 2 - UBL'!$A99:$P790,13,FALSE)=0,"",VLOOKUP($A99,'B2B - Flux 2 - UBL'!$A99:$P790,13,FALSE))</f>
        <v>Ligne supplémentaire d'une adresse, qui peut être utilisée pour donner des précisions et compléter la ligne principale.</v>
      </c>
      <c r="M99" s="27" t="str">
        <f>IF(VLOOKUP($A99,'B2B - Flux 2 - UBL'!$A99:$P790,14,FALSE)=0,"",VLOOKUP($A99,'B2B - Flux 2 - UBL'!$A99:$P790,14,FALSE))</f>
        <v/>
      </c>
      <c r="N99" s="144" t="str">
        <f>IF(VLOOKUP($A99,'B2B - Flux 2 - UBL'!$A99:$P791,15,FALSE)=0,"",VLOOKUP($A99,'B2B - Flux 2 - UBL'!$A99:$P791,15,FALSE))</f>
        <v/>
      </c>
      <c r="O99" s="144" t="str">
        <f>IF(VLOOKUP($A99,'B2B - Flux 2 - UBL'!$A99:$P791,16,FALSE)=0,"",VLOOKUP($A99,'B2B - Flux 2 - UBL'!$A99:$P791,16,FALSE))</f>
        <v/>
      </c>
      <c r="P99" s="22" t="str">
        <f>IF(VLOOKUP($A99,'B2B - Flux 2 - UBL'!$A99:$Q791,17,FALSE)=0,"",VLOOKUP($A99,'B2B - Flux 2 - UBL'!$A99:$Q791,17,FALSE))</f>
        <v/>
      </c>
      <c r="Q99" s="27"/>
    </row>
    <row r="100" spans="1:17" ht="42.75" x14ac:dyDescent="0.25">
      <c r="A100" s="43" t="s">
        <v>146</v>
      </c>
      <c r="B100" s="29" t="s">
        <v>36</v>
      </c>
      <c r="C100" s="31"/>
      <c r="D100" s="49"/>
      <c r="E100" s="50" t="s">
        <v>147</v>
      </c>
      <c r="F100" s="50"/>
      <c r="G100" s="101" t="s">
        <v>714</v>
      </c>
      <c r="H100" s="47" t="str">
        <f>IF(VLOOKUP($A100,'B2B - Flux 2 - UBL'!$A100:$P791,9,FALSE)=0,"",VLOOKUP($A100,'B2B - Flux 2 - UBL'!$A100:$P791,9,FALSE))</f>
        <v>TEXTE</v>
      </c>
      <c r="I100" s="28">
        <f>IF(VLOOKUP($A100,'B2B - Flux 2 - UBL'!$A100:$P791,10,FALSE)=0,"",VLOOKUP($A100,'B2B - Flux 2 - UBL'!$A100:$P791,10,FALSE))</f>
        <v>255</v>
      </c>
      <c r="J100" s="28" t="str">
        <f>IF(VLOOKUP($A100,'B2B - Flux 2 - UBL'!$A100:$P791,11,FALSE)=0,"",VLOOKUP($A100,'B2B - Flux 2 - UBL'!$A100:$P791,11,FALSE))</f>
        <v/>
      </c>
      <c r="K100" s="55" t="str">
        <f>IF(VLOOKUP($A100,'B2B - Flux 2 - UBL'!$A100:$P791,12,FALSE)=0,"",VLOOKUP($A100,'B2B - Flux 2 - UBL'!$A100:$P791,12,FALSE))</f>
        <v/>
      </c>
      <c r="L100" s="27" t="str">
        <f>IF(VLOOKUP($A100,'B2B - Flux 2 - UBL'!$A100:$P791,13,FALSE)=0,"",VLOOKUP($A100,'B2B - Flux 2 - UBL'!$A100:$P791,13,FALSE))</f>
        <v>Nom usuel de la commune, ville ou village, dans laquelle se trouve l'adresse du Représentant fiscal.</v>
      </c>
      <c r="M100" s="27" t="str">
        <f>IF(VLOOKUP($A100,'B2B - Flux 2 - UBL'!$A100:$P791,14,FALSE)=0,"",VLOOKUP($A100,'B2B - Flux 2 - UBL'!$A100:$P791,14,FALSE))</f>
        <v/>
      </c>
      <c r="N100" s="144" t="str">
        <f>IF(VLOOKUP($A100,'B2B - Flux 2 - UBL'!$A100:$P792,15,FALSE)=0,"",VLOOKUP($A100,'B2B - Flux 2 - UBL'!$A100:$P792,15,FALSE))</f>
        <v/>
      </c>
      <c r="O100" s="144" t="str">
        <f>IF(VLOOKUP($A100,'B2B - Flux 2 - UBL'!$A100:$P792,16,FALSE)=0,"",VLOOKUP($A100,'B2B - Flux 2 - UBL'!$A100:$P792,16,FALSE))</f>
        <v/>
      </c>
      <c r="P100" s="22" t="str">
        <f>IF(VLOOKUP($A100,'B2B - Flux 2 - UBL'!$A100:$Q792,17,FALSE)=0,"",VLOOKUP($A100,'B2B - Flux 2 - UBL'!$A100:$Q792,17,FALSE))</f>
        <v/>
      </c>
      <c r="Q100" s="27"/>
    </row>
    <row r="101" spans="1:17" ht="42.75" x14ac:dyDescent="0.25">
      <c r="A101" s="43" t="s">
        <v>148</v>
      </c>
      <c r="B101" s="29" t="s">
        <v>36</v>
      </c>
      <c r="C101" s="31"/>
      <c r="D101" s="49"/>
      <c r="E101" s="50" t="s">
        <v>149</v>
      </c>
      <c r="F101" s="50"/>
      <c r="G101" s="101" t="s">
        <v>715</v>
      </c>
      <c r="H101" s="47" t="str">
        <f>IF(VLOOKUP($A101,'B2B - Flux 2 - UBL'!$A101:$P792,9,FALSE)=0,"",VLOOKUP($A101,'B2B - Flux 2 - UBL'!$A101:$P792,9,FALSE))</f>
        <v>TEXTE</v>
      </c>
      <c r="I101" s="28">
        <f>IF(VLOOKUP($A101,'B2B - Flux 2 - UBL'!$A101:$P792,10,FALSE)=0,"",VLOOKUP($A101,'B2B - Flux 2 - UBL'!$A101:$P792,10,FALSE))</f>
        <v>10</v>
      </c>
      <c r="J101" s="28" t="str">
        <f>IF(VLOOKUP($A101,'B2B - Flux 2 - UBL'!$A101:$P792,11,FALSE)=0,"",VLOOKUP($A101,'B2B - Flux 2 - UBL'!$A101:$P792,11,FALSE))</f>
        <v/>
      </c>
      <c r="K101" s="55" t="str">
        <f>IF(VLOOKUP($A101,'B2B - Flux 2 - UBL'!$A101:$P792,12,FALSE)=0,"",VLOOKUP($A101,'B2B - Flux 2 - UBL'!$A101:$P792,12,FALSE))</f>
        <v/>
      </c>
      <c r="L101" s="27" t="str">
        <f>IF(VLOOKUP($A101,'B2B - Flux 2 - UBL'!$A101:$P792,13,FALSE)=0,"",VLOOKUP($A101,'B2B - Flux 2 - UBL'!$A101:$P792,13,FALSE))</f>
        <v>Identifiant d'un groupe adressable de propriétés, conforme au service postal concerné.</v>
      </c>
      <c r="M101" s="27" t="str">
        <f>IF(VLOOKUP($A101,'B2B - Flux 2 - UBL'!$A101:$P792,14,FALSE)=0,"",VLOOKUP($A101,'B2B - Flux 2 - UBL'!$A101:$P792,14,FALSE))</f>
        <v>Exemple : code postal ou numéro postal d'acheminement.</v>
      </c>
      <c r="N101" s="144" t="str">
        <f>IF(VLOOKUP($A101,'B2B - Flux 2 - UBL'!$A101:$P793,15,FALSE)=0,"",VLOOKUP($A101,'B2B - Flux 2 - UBL'!$A101:$P793,15,FALSE))</f>
        <v/>
      </c>
      <c r="O101" s="144" t="str">
        <f>IF(VLOOKUP($A101,'B2B - Flux 2 - UBL'!$A101:$P793,16,FALSE)=0,"",VLOOKUP($A101,'B2B - Flux 2 - UBL'!$A101:$P793,16,FALSE))</f>
        <v/>
      </c>
      <c r="P101" s="22" t="str">
        <f>IF(VLOOKUP($A101,'B2B - Flux 2 - UBL'!$A101:$Q793,17,FALSE)=0,"",VLOOKUP($A101,'B2B - Flux 2 - UBL'!$A101:$Q793,17,FALSE))</f>
        <v/>
      </c>
      <c r="Q101" s="27"/>
    </row>
    <row r="102" spans="1:17" ht="42.75" x14ac:dyDescent="0.25">
      <c r="A102" s="43" t="s">
        <v>150</v>
      </c>
      <c r="B102" s="29" t="s">
        <v>36</v>
      </c>
      <c r="C102" s="31"/>
      <c r="D102" s="49"/>
      <c r="E102" s="50" t="s">
        <v>151</v>
      </c>
      <c r="F102" s="50"/>
      <c r="G102" s="101" t="s">
        <v>716</v>
      </c>
      <c r="H102" s="47" t="str">
        <f>IF(VLOOKUP($A102,'B2B - Flux 2 - UBL'!$A102:$P793,9,FALSE)=0,"",VLOOKUP($A102,'B2B - Flux 2 - UBL'!$A102:$P793,9,FALSE))</f>
        <v>TEXTE</v>
      </c>
      <c r="I102" s="47">
        <f>IF(VLOOKUP($A102,'B2B - Flux 2 - UBL'!$A102:$P793,10,FALSE)=0,"",VLOOKUP($A102,'B2B - Flux 2 - UBL'!$A102:$P793,10,FALSE))</f>
        <v>255</v>
      </c>
      <c r="J102" s="28" t="str">
        <f>IF(VLOOKUP($A102,'B2B - Flux 2 - UBL'!$A102:$P793,11,FALSE)=0,"",VLOOKUP($A102,'B2B - Flux 2 - UBL'!$A102:$P793,11,FALSE))</f>
        <v/>
      </c>
      <c r="K102" s="55" t="str">
        <f>IF(VLOOKUP($A102,'B2B - Flux 2 - UBL'!$A102:$P793,12,FALSE)=0,"",VLOOKUP($A102,'B2B - Flux 2 - UBL'!$A102:$P793,12,FALSE))</f>
        <v/>
      </c>
      <c r="L102" s="27" t="str">
        <f>IF(VLOOKUP($A102,'B2B - Flux 2 - UBL'!$A102:$P793,13,FALSE)=0,"",VLOOKUP($A102,'B2B - Flux 2 - UBL'!$A102:$P793,13,FALSE))</f>
        <v>Subdivision d'un pays.</v>
      </c>
      <c r="M102" s="27" t="str">
        <f>IF(VLOOKUP($A102,'B2B - Flux 2 - UBL'!$A102:$P793,14,FALSE)=0,"",VLOOKUP($A102,'B2B - Flux 2 - UBL'!$A102:$P793,14,FALSE))</f>
        <v>Exemple : région, comté, état, province, etc.</v>
      </c>
      <c r="N102" s="144" t="str">
        <f>IF(VLOOKUP($A102,'B2B - Flux 2 - UBL'!$A102:$P794,15,FALSE)=0,"",VLOOKUP($A102,'B2B - Flux 2 - UBL'!$A102:$P794,15,FALSE))</f>
        <v/>
      </c>
      <c r="O102" s="144" t="str">
        <f>IF(VLOOKUP($A102,'B2B - Flux 2 - UBL'!$A102:$P794,16,FALSE)=0,"",VLOOKUP($A102,'B2B - Flux 2 - UBL'!$A102:$P794,16,FALSE))</f>
        <v/>
      </c>
      <c r="P102" s="22" t="str">
        <f>IF(VLOOKUP($A102,'B2B - Flux 2 - UBL'!$A102:$Q794,17,FALSE)=0,"",VLOOKUP($A102,'B2B - Flux 2 - UBL'!$A102:$Q794,17,FALSE))</f>
        <v/>
      </c>
      <c r="Q102" s="27"/>
    </row>
    <row r="103" spans="1:17" ht="71.25" x14ac:dyDescent="0.25">
      <c r="A103" s="43" t="s">
        <v>152</v>
      </c>
      <c r="B103" s="29" t="s">
        <v>19</v>
      </c>
      <c r="C103" s="31"/>
      <c r="D103" s="49"/>
      <c r="E103" s="50" t="s">
        <v>153</v>
      </c>
      <c r="F103" s="50"/>
      <c r="G103" s="101" t="s">
        <v>717</v>
      </c>
      <c r="H103" s="47" t="str">
        <f>IF(VLOOKUP($A103,'B2B - Flux 2 - UBL'!$A103:$P794,9,FALSE)=0,"",VLOOKUP($A103,'B2B - Flux 2 - UBL'!$A103:$P794,9,FALSE))</f>
        <v>CODE</v>
      </c>
      <c r="I103" s="28">
        <f>IF(VLOOKUP($A103,'B2B - Flux 2 - UBL'!$A103:$P794,10,FALSE)=0,"",VLOOKUP($A103,'B2B - Flux 2 - UBL'!$A103:$P794,10,FALSE))</f>
        <v>2</v>
      </c>
      <c r="J103" s="28" t="str">
        <f>IF(VLOOKUP($A103,'B2B - Flux 2 - UBL'!$A103:$P794,11,FALSE)=0,"",VLOOKUP($A103,'B2B - Flux 2 - UBL'!$A103:$P794,11,FALSE))</f>
        <v>ISO 3166</v>
      </c>
      <c r="K103" s="55" t="str">
        <f>IF(VLOOKUP($A103,'B2B - Flux 2 - UBL'!$A103:$P794,12,FALSE)=0,"",VLOOKUP($A103,'B2B - Flux 2 - UBL'!$A103:$P794,12,FALSE))</f>
        <v/>
      </c>
      <c r="L103" s="27" t="str">
        <f>IF(VLOOKUP($A103,'B2B - Flux 2 - UBL'!$A103:$P794,13,FALSE)=0,"",VLOOKUP($A103,'B2B - Flux 2 - UBL'!$A103:$P794,13,FALSE))</f>
        <v>Code d'identification du pays.</v>
      </c>
      <c r="M103" s="27" t="str">
        <f>IF(VLOOKUP($A103,'B2B - Flux 2 - UBL'!$A103:$P794,14,FALSE)=0,"",VLOOKUP($A103,'B2B - Flux 2 - UBL'!$A103:$P794,14,FALSE))</f>
        <v>Les listes de pays valides sont enregistrées auprès de l'Agence de maintenance de la norme ISO 3166-1 « Codes pour la représentation des noms de pays et de leurs subdivisions ». Il est recommandé d'utiliser la représentation alpha-2.</v>
      </c>
      <c r="N103" s="144" t="str">
        <f>IF(VLOOKUP($A103,'B2B - Flux 2 - UBL'!$A103:$P795,15,FALSE)=0,"",VLOOKUP($A103,'B2B - Flux 2 - UBL'!$A103:$P795,15,FALSE))</f>
        <v>G2.01
G2.03
G1.49</v>
      </c>
      <c r="O103" s="144" t="str">
        <f>IF(VLOOKUP($A103,'B2B - Flux 2 - UBL'!$A103:$P795,16,FALSE)=0,"",VLOOKUP($A103,'B2B - Flux 2 - UBL'!$A103:$P795,16,FALSE))</f>
        <v/>
      </c>
      <c r="P103" s="22" t="str">
        <f>IF(VLOOKUP($A103,'B2B - Flux 2 - UBL'!$A103:$Q795,17,FALSE)=0,"",VLOOKUP($A103,'B2B - Flux 2 - UBL'!$A103:$Q795,17,FALSE))</f>
        <v>BR-20</v>
      </c>
      <c r="Q103" s="27"/>
    </row>
    <row r="104" spans="1:17" ht="42.75" x14ac:dyDescent="0.25">
      <c r="A104" s="23" t="s">
        <v>154</v>
      </c>
      <c r="B104" s="29" t="s">
        <v>36</v>
      </c>
      <c r="C104" s="40" t="s">
        <v>155</v>
      </c>
      <c r="D104" s="56"/>
      <c r="E104" s="56"/>
      <c r="F104" s="56"/>
      <c r="G104" s="101" t="s">
        <v>718</v>
      </c>
      <c r="H104" s="67" t="str">
        <f>IF(VLOOKUP($A104,'B2B - Flux 2 - UBL'!$A104:$P795,9,FALSE)=0,"",VLOOKUP($A104,'B2B - Flux 2 - UBL'!$A104:$P795,9,FALSE))</f>
        <v/>
      </c>
      <c r="I104" s="118" t="str">
        <f>IF(VLOOKUP($A104,'B2B - Flux 2 - UBL'!$A104:$P795,10,FALSE)=0,"",VLOOKUP($A104,'B2B - Flux 2 - UBL'!$A104:$P795,10,FALSE))</f>
        <v/>
      </c>
      <c r="J104" s="173" t="str">
        <f>IF(VLOOKUP($A104,'B2B - Flux 2 - UBL'!$A104:$P795,11,FALSE)=0,"",VLOOKUP($A104,'B2B - Flux 2 - UBL'!$A104:$P795,11,FALSE))</f>
        <v/>
      </c>
      <c r="K104" s="118" t="str">
        <f>IF(VLOOKUP($A104,'B2B - Flux 2 - UBL'!$A104:$P795,12,FALSE)=0,"",VLOOKUP($A104,'B2B - Flux 2 - UBL'!$A104:$P795,12,FALSE))</f>
        <v/>
      </c>
      <c r="L104" s="132" t="str">
        <f>IF(VLOOKUP($A104,'B2B - Flux 2 - UBL'!$A104:$P795,13,FALSE)=0,"",VLOOKUP($A104,'B2B - Flux 2 - UBL'!$A104:$P795,13,FALSE))</f>
        <v>Groupe de termes métiers fournissant des informations sur le lieu et la date auxquels les biens et services facturés sont livrés.</v>
      </c>
      <c r="M104" s="132" t="str">
        <f>IF(VLOOKUP($A104,'B2B - Flux 2 - UBL'!$A104:$P795,14,FALSE)=0,"",VLOOKUP($A104,'B2B - Flux 2 - UBL'!$A104:$P795,14,FALSE))</f>
        <v/>
      </c>
      <c r="N104" s="146" t="str">
        <f>IF(VLOOKUP($A104,'B2B - Flux 2 - UBL'!$A104:$P796,15,FALSE)=0,"",VLOOKUP($A104,'B2B - Flux 2 - UBL'!$A104:$P796,15,FALSE))</f>
        <v/>
      </c>
      <c r="O104" s="118" t="str">
        <f>IF(VLOOKUP($A104,'B2B - Flux 2 - UBL'!$A104:$P796,16,FALSE)=0,"",VLOOKUP($A104,'B2B - Flux 2 - UBL'!$A104:$P796,16,FALSE))</f>
        <v/>
      </c>
      <c r="P104" s="156" t="str">
        <f>IF(VLOOKUP($A104,'B2B - Flux 2 - UBL'!$A104:$Q796,17,FALSE)=0,"",VLOOKUP($A104,'B2B - Flux 2 - UBL'!$A104:$Q796,17,FALSE))</f>
        <v/>
      </c>
      <c r="Q104" s="118"/>
    </row>
    <row r="105" spans="1:17" ht="28.5" x14ac:dyDescent="0.25">
      <c r="A105" s="35" t="s">
        <v>328</v>
      </c>
      <c r="B105" s="29" t="s">
        <v>36</v>
      </c>
      <c r="C105" s="82"/>
      <c r="D105" s="32" t="s">
        <v>329</v>
      </c>
      <c r="E105" s="37"/>
      <c r="F105" s="33"/>
      <c r="G105" s="101" t="s">
        <v>719</v>
      </c>
      <c r="H105" s="47" t="str">
        <f>IF(VLOOKUP($A105,'B2B - Flux 2 - UBL'!$A105:$P796,9,FALSE)=0,"",VLOOKUP($A105,'B2B - Flux 2 - UBL'!$A105:$P796,9,FALSE))</f>
        <v>TEXTE</v>
      </c>
      <c r="I105" s="47">
        <f>IF(VLOOKUP($A105,'B2B - Flux 2 - UBL'!$A105:$P796,10,FALSE)=0,"",VLOOKUP($A105,'B2B - Flux 2 - UBL'!$A105:$P796,10,FALSE))</f>
        <v>100</v>
      </c>
      <c r="J105" s="28" t="str">
        <f>IF(VLOOKUP($A105,'B2B - Flux 2 - UBL'!$A105:$P796,11,FALSE)=0,"",VLOOKUP($A105,'B2B - Flux 2 - UBL'!$A105:$P796,11,FALSE))</f>
        <v/>
      </c>
      <c r="K105" s="55" t="str">
        <f>IF(VLOOKUP($A105,'B2B - Flux 2 - UBL'!$A105:$P796,12,FALSE)=0,"",VLOOKUP($A105,'B2B - Flux 2 - UBL'!$A105:$P796,12,FALSE))</f>
        <v/>
      </c>
      <c r="L105" s="27" t="str">
        <f>IF(VLOOKUP($A105,'B2B - Flux 2 - UBL'!$A105:$P796,13,FALSE)=0,"",VLOOKUP($A105,'B2B - Flux 2 - UBL'!$A105:$P796,13,FALSE))</f>
        <v>Nom de la partie à laquelle les biens et services sont livrés.</v>
      </c>
      <c r="M105" s="27" t="str">
        <f>IF(VLOOKUP($A105,'B2B - Flux 2 - UBL'!$A105:$P796,14,FALSE)=0,"",VLOOKUP($A105,'B2B - Flux 2 - UBL'!$A105:$P796,14,FALSE))</f>
        <v>Doit être utilisé si l’Intervenant à livrer est différent de l'Acheteur.</v>
      </c>
      <c r="N105" s="144" t="str">
        <f>IF(VLOOKUP($A105,'B2B - Flux 2 - UBL'!$A105:$P797,15,FALSE)=0,"",VLOOKUP($A105,'B2B - Flux 2 - UBL'!$A105:$P797,15,FALSE))</f>
        <v>G6.07</v>
      </c>
      <c r="O105" s="144" t="str">
        <f>IF(VLOOKUP($A105,'B2B - Flux 2 - UBL'!$A105:$P797,16,FALSE)=0,"",VLOOKUP($A105,'B2B - Flux 2 - UBL'!$A105:$P797,16,FALSE))</f>
        <v/>
      </c>
      <c r="P105" s="22" t="str">
        <f>IF(VLOOKUP($A105,'B2B - Flux 2 - UBL'!$A105:$Q797,17,FALSE)=0,"",VLOOKUP($A105,'B2B - Flux 2 - UBL'!$A105:$Q797,17,FALSE))</f>
        <v/>
      </c>
      <c r="Q105" s="27"/>
    </row>
    <row r="106" spans="1:17" ht="42.75" x14ac:dyDescent="0.25">
      <c r="A106" s="35" t="s">
        <v>327</v>
      </c>
      <c r="B106" s="29" t="s">
        <v>36</v>
      </c>
      <c r="C106" s="57"/>
      <c r="D106" s="32" t="s">
        <v>330</v>
      </c>
      <c r="E106" s="37"/>
      <c r="F106" s="33"/>
      <c r="G106" s="101" t="s">
        <v>1223</v>
      </c>
      <c r="H106" s="47" t="str">
        <f>IF(VLOOKUP($A106,'B2B - Flux 2 - UBL'!$A106:$P797,9,FALSE)=0,"",VLOOKUP($A106,'B2B - Flux 2 - UBL'!$A106:$P797,9,FALSE))</f>
        <v>IDENTIFIANT</v>
      </c>
      <c r="I106" s="47">
        <f>IF(VLOOKUP($A106,'B2B - Flux 2 - UBL'!$A106:$P797,10,FALSE)=0,"",VLOOKUP($A106,'B2B - Flux 2 - UBL'!$A106:$P797,10,FALSE))</f>
        <v>20</v>
      </c>
      <c r="J106" s="28" t="str">
        <f>IF(VLOOKUP($A106,'B2B - Flux 2 - UBL'!$A106:$P797,11,FALSE)=0,"",VLOOKUP($A106,'B2B - Flux 2 - UBL'!$A106:$P797,11,FALSE))</f>
        <v/>
      </c>
      <c r="K106" s="55" t="str">
        <f>IF(VLOOKUP($A106,'B2B - Flux 2 - UBL'!$A106:$P797,12,FALSE)=0,"",VLOOKUP($A106,'B2B - Flux 2 - UBL'!$A106:$P797,12,FALSE))</f>
        <v/>
      </c>
      <c r="L106" s="27" t="str">
        <f>IF(VLOOKUP($A106,'B2B - Flux 2 - UBL'!$A106:$P797,13,FALSE)=0,"",VLOOKUP($A106,'B2B - Flux 2 - UBL'!$A106:$P797,13,FALSE))</f>
        <v>Identifiant de l'établissement où les biens et services sont livrés.</v>
      </c>
      <c r="M106" s="27" t="str">
        <f>IF(VLOOKUP($A106,'B2B - Flux 2 - UBL'!$A106:$P797,14,FALSE)=0,"",VLOOKUP($A106,'B2B - Flux 2 - UBL'!$A106:$P797,14,FALSE))</f>
        <v>Si aucun schéma d'identification n'est précisé, il devrait être connu de l'Acheteur et du Vendeur, par exemple un identifiant précédemment échangé, attribué par l'acheteur ou le vendeur.</v>
      </c>
      <c r="N106" s="144" t="str">
        <f>IF(VLOOKUP($A106,'B2B - Flux 2 - UBL'!$A106:$P798,15,FALSE)=0,"",VLOOKUP($A106,'B2B - Flux 2 - UBL'!$A106:$P798,15,FALSE))</f>
        <v>P1.04</v>
      </c>
      <c r="O106" s="144" t="str">
        <f>IF(VLOOKUP($A106,'B2B - Flux 2 - UBL'!$A106:$P798,16,FALSE)=0,"",VLOOKUP($A106,'B2B - Flux 2 - UBL'!$A106:$P798,16,FALSE))</f>
        <v/>
      </c>
      <c r="P106" s="22" t="str">
        <f>IF(VLOOKUP($A106,'B2B - Flux 2 - UBL'!$A106:$Q798,17,FALSE)=0,"",VLOOKUP($A106,'B2B - Flux 2 - UBL'!$A106:$Q798,17,FALSE))</f>
        <v/>
      </c>
      <c r="Q106" s="27"/>
    </row>
    <row r="107" spans="1:17" ht="42.75" x14ac:dyDescent="0.25">
      <c r="A107" s="35" t="s">
        <v>1208</v>
      </c>
      <c r="B107" s="29" t="s">
        <v>36</v>
      </c>
      <c r="C107" s="57"/>
      <c r="D107" s="32" t="s">
        <v>422</v>
      </c>
      <c r="E107" s="37"/>
      <c r="F107" s="33"/>
      <c r="G107" s="101" t="s">
        <v>1224</v>
      </c>
      <c r="H107" s="47" t="str">
        <f>IF(VLOOKUP($A107,'B2B - Flux 2 - UBL'!$A107:$P798,9,FALSE)=0,"",VLOOKUP($A107,'B2B - Flux 2 - UBL'!$A107:$P798,9,FALSE))</f>
        <v>IDENTIFIANT</v>
      </c>
      <c r="I107" s="47" t="str">
        <f>IF(VLOOKUP($A107,'B2B - Flux 2 - UBL'!$A107:$P798,10,FALSE)=0,"",VLOOKUP($A107,'B2B - Flux 2 - UBL'!$A107:$P798,10,FALSE))</f>
        <v/>
      </c>
      <c r="J107" s="28" t="str">
        <f>IF(VLOOKUP($A107,'B2B - Flux 2 - UBL'!$A107:$P798,11,FALSE)=0,"",VLOOKUP($A107,'B2B - Flux 2 - UBL'!$A107:$P798,11,FALSE))</f>
        <v/>
      </c>
      <c r="K107" s="55" t="str">
        <f>IF(VLOOKUP($A107,'B2B - Flux 2 - UBL'!$A107:$P798,12,FALSE)=0,"",VLOOKUP($A107,'B2B - Flux 2 - UBL'!$A107:$P798,12,FALSE))</f>
        <v/>
      </c>
      <c r="L107" s="27" t="str">
        <f>IF(VLOOKUP($A107,'B2B - Flux 2 - UBL'!$A107:$P798,13,FALSE)=0,"",VLOOKUP($A107,'B2B - Flux 2 - UBL'!$A107:$P798,13,FALSE))</f>
        <v>Identifiant du schéma de l'identifiant de l'établissement de livraison</v>
      </c>
      <c r="M107" s="27" t="str">
        <f>IF(VLOOKUP($A107,'B2B - Flux 2 - UBL'!$A107:$P798,14,FALSE)=0,"",VLOOKUP($A107,'B2B - Flux 2 - UBL'!$A107:$P798,14,FALSE))</f>
        <v>S'il est utilisé, l'identifiant du schéma doit être choisi parmi les entrées  de liste publiée par l'agence de maintenance ISO 6523.</v>
      </c>
      <c r="N107" s="144" t="str">
        <f>IF(VLOOKUP($A107,'B2B - Flux 2 - UBL'!$A107:$P799,15,FALSE)=0,"",VLOOKUP($A107,'B2B - Flux 2 - UBL'!$A107:$P799,15,FALSE))</f>
        <v/>
      </c>
      <c r="O107" s="144" t="str">
        <f>IF(VLOOKUP($A107,'B2B - Flux 2 - UBL'!$A107:$P799,16,FALSE)=0,"",VLOOKUP($A107,'B2B - Flux 2 - UBL'!$A107:$P799,16,FALSE))</f>
        <v/>
      </c>
      <c r="P107" s="22" t="str">
        <f>IF(VLOOKUP($A107,'B2B - Flux 2 - UBL'!$A107:$Q799,17,FALSE)=0,"",VLOOKUP($A107,'B2B - Flux 2 - UBL'!$A107:$Q799,17,FALSE))</f>
        <v/>
      </c>
      <c r="Q107" s="27"/>
    </row>
    <row r="108" spans="1:17" ht="42.75" x14ac:dyDescent="0.25">
      <c r="A108" s="35" t="s">
        <v>156</v>
      </c>
      <c r="B108" s="29" t="s">
        <v>36</v>
      </c>
      <c r="C108" s="31"/>
      <c r="D108" s="32" t="s">
        <v>157</v>
      </c>
      <c r="E108" s="61"/>
      <c r="F108" s="33"/>
      <c r="G108" s="101" t="s">
        <v>720</v>
      </c>
      <c r="H108" s="47" t="str">
        <f>IF(VLOOKUP($A108,'B2B - Flux 2 - UBL'!$A108:$P799,9,FALSE)=0,"",VLOOKUP($A108,'B2B - Flux 2 - UBL'!$A108:$P799,9,FALSE))</f>
        <v>DATE</v>
      </c>
      <c r="I108" s="47" t="str">
        <f>IF(VLOOKUP($A108,'B2B - Flux 2 - UBL'!$A108:$P799,10,FALSE)=0,"",VLOOKUP($A108,'B2B - Flux 2 - UBL'!$A108:$P799,10,FALSE))</f>
        <v>ISO</v>
      </c>
      <c r="J108" s="28" t="str">
        <f ca="1">IF(RIGHT(CELL("nomfichier",A102),LEN(CELL("nomfichier",A102))-FIND("]",CELL("nomfichier",A102)))="B2B - Flux 1&amp;2 - UBL","AAAA-MM-JJ","AAAAMMJJ")</f>
        <v>AAAAMMJJ</v>
      </c>
      <c r="K108" s="55" t="str">
        <f>IF(VLOOKUP($A108,'B2B - Flux 2 - UBL'!$A108:$P799,12,FALSE)=0,"",VLOOKUP($A108,'B2B - Flux 2 - UBL'!$A108:$P799,12,FALSE))</f>
        <v/>
      </c>
      <c r="L108" s="27" t="str">
        <f>IF(VLOOKUP($A108,'B2B - Flux 2 - UBL'!$A108:$P799,13,FALSE)=0,"",VLOOKUP($A108,'B2B - Flux 2 - UBL'!$A108:$P799,13,FALSE))</f>
        <v>Date à laquelle la livraison est effectuée.</v>
      </c>
      <c r="M108" s="27" t="str">
        <f>IF(VLOOKUP($A108,'B2B - Flux 2 - UBL'!$A108:$P799,14,FALSE)=0,"",VLOOKUP($A108,'B2B - Flux 2 - UBL'!$A108:$P799,14,FALSE))</f>
        <v/>
      </c>
      <c r="N108" s="144" t="str">
        <f>IF(VLOOKUP($A108,'B2B - Flux 2 - UBL'!$A108:$P800,15,FALSE)=0,"",VLOOKUP($A108,'B2B - Flux 2 - UBL'!$A108:$P800,15,FALSE))</f>
        <v>G1.09
G1.36
G1.39</v>
      </c>
      <c r="O108" s="144" t="str">
        <f>IF(VLOOKUP($A108,'B2B - Flux 2 - UBL'!$A108:$P800,16,FALSE)=0,"",VLOOKUP($A108,'B2B - Flux 2 - UBL'!$A108:$P800,16,FALSE))</f>
        <v/>
      </c>
      <c r="P108" s="22" t="str">
        <f>IF(VLOOKUP($A108,'B2B - Flux 2 - UBL'!$A108:$Q800,17,FALSE)=0,"",VLOOKUP($A108,'B2B - Flux 2 - UBL'!$A108:$Q800,17,FALSE))</f>
        <v/>
      </c>
      <c r="Q108" s="27"/>
    </row>
    <row r="109" spans="1:17" ht="28.5" x14ac:dyDescent="0.25">
      <c r="A109" s="23" t="s">
        <v>158</v>
      </c>
      <c r="B109" s="29" t="s">
        <v>36</v>
      </c>
      <c r="C109" s="30" t="s">
        <v>159</v>
      </c>
      <c r="D109" s="56"/>
      <c r="E109" s="56"/>
      <c r="F109" s="56"/>
      <c r="G109" s="101" t="s">
        <v>721</v>
      </c>
      <c r="H109" s="67" t="str">
        <f>IF(VLOOKUP($A109,'B2B - Flux 2 - UBL'!$A109:$P800,9,FALSE)=0,"",VLOOKUP($A109,'B2B - Flux 2 - UBL'!$A109:$P800,9,FALSE))</f>
        <v/>
      </c>
      <c r="I109" s="118" t="str">
        <f>IF(VLOOKUP($A109,'B2B - Flux 2 - UBL'!$A109:$P800,10,FALSE)=0,"",VLOOKUP($A109,'B2B - Flux 2 - UBL'!$A109:$P800,10,FALSE))</f>
        <v/>
      </c>
      <c r="J109" s="173" t="str">
        <f>IF(VLOOKUP($A109,'B2B - Flux 2 - UBL'!$A109:$P800,11,FALSE)=0,"",VLOOKUP($A109,'B2B - Flux 2 - UBL'!$A109:$P800,11,FALSE))</f>
        <v/>
      </c>
      <c r="K109" s="118" t="str">
        <f>IF(VLOOKUP($A109,'B2B - Flux 2 - UBL'!$A109:$P800,12,FALSE)=0,"",VLOOKUP($A109,'B2B - Flux 2 - UBL'!$A109:$P800,12,FALSE))</f>
        <v/>
      </c>
      <c r="L109" s="132" t="str">
        <f>IF(VLOOKUP($A109,'B2B - Flux 2 - UBL'!$A109:$P800,13,FALSE)=0,"",VLOOKUP($A109,'B2B - Flux 2 - UBL'!$A109:$P800,13,FALSE))</f>
        <v>Groupe de termes métiers fournissant des informations sur la période de facturation.</v>
      </c>
      <c r="M109" s="132" t="str">
        <f>IF(VLOOKUP($A109,'B2B - Flux 2 - UBL'!$A109:$P800,14,FALSE)=0,"",VLOOKUP($A109,'B2B - Flux 2 - UBL'!$A109:$P800,14,FALSE))</f>
        <v>Utilisée pour indiquer le moment où la période couverte par la Facture commence et le moment où elle se termine.</v>
      </c>
      <c r="N109" s="146" t="str">
        <f>IF(VLOOKUP($A109,'B2B - Flux 2 - UBL'!$A109:$P801,15,FALSE)=0,"",VLOOKUP($A109,'B2B - Flux 2 - UBL'!$A109:$P801,15,FALSE))</f>
        <v>G1.39
G6.08</v>
      </c>
      <c r="O109" s="118" t="str">
        <f>IF(VLOOKUP($A109,'B2B - Flux 2 - UBL'!$A109:$P801,16,FALSE)=0,"",VLOOKUP($A109,'B2B - Flux 2 - UBL'!$A109:$P801,16,FALSE))</f>
        <v/>
      </c>
      <c r="P109" s="156" t="str">
        <f>IF(VLOOKUP($A109,'B2B - Flux 2 - UBL'!$A109:$Q801,17,FALSE)=0,"",VLOOKUP($A109,'B2B - Flux 2 - UBL'!$A109:$Q801,17,FALSE))</f>
        <v/>
      </c>
      <c r="Q109" s="118"/>
    </row>
    <row r="110" spans="1:17" ht="42.75" x14ac:dyDescent="0.25">
      <c r="A110" s="35" t="s">
        <v>160</v>
      </c>
      <c r="B110" s="29" t="s">
        <v>36</v>
      </c>
      <c r="C110" s="31"/>
      <c r="D110" s="32" t="s">
        <v>161</v>
      </c>
      <c r="E110" s="37"/>
      <c r="F110" s="33"/>
      <c r="G110" s="101" t="s">
        <v>722</v>
      </c>
      <c r="H110" s="47" t="str">
        <f>IF(VLOOKUP($A110,'B2B - Flux 2 - UBL'!$A110:$P801,9,FALSE)=0,"",VLOOKUP($A110,'B2B - Flux 2 - UBL'!$A110:$P801,9,FALSE))</f>
        <v>DATE</v>
      </c>
      <c r="I110" s="47" t="str">
        <f>IF(VLOOKUP($A110,'B2B - Flux 2 - UBL'!$A110:$P801,10,FALSE)=0,"",VLOOKUP($A110,'B2B - Flux 2 - UBL'!$A110:$P801,10,FALSE))</f>
        <v>ISO</v>
      </c>
      <c r="J110" s="28" t="str">
        <f ca="1">IF(RIGHT(CELL("nomfichier",A104),LEN(CELL("nomfichier",A104))-FIND("]",CELL("nomfichier",A104)))="B2B - Flux 1&amp;2 - UBL","AAAA-MM-JJ","AAAAMMJJ")</f>
        <v>AAAAMMJJ</v>
      </c>
      <c r="K110" s="55" t="str">
        <f>IF(VLOOKUP($A110,'B2B - Flux 2 - UBL'!$A110:$P801,12,FALSE)=0,"",VLOOKUP($A110,'B2B - Flux 2 - UBL'!$A110:$P801,12,FALSE))</f>
        <v/>
      </c>
      <c r="L110" s="27" t="str">
        <f>IF(VLOOKUP($A110,'B2B - Flux 2 - UBL'!$A110:$P801,13,FALSE)=0,"",VLOOKUP($A110,'B2B - Flux 2 - UBL'!$A110:$P801,13,FALSE))</f>
        <v>Date à laquelle commence la période de facturation.</v>
      </c>
      <c r="M110" s="27" t="str">
        <f>IF(VLOOKUP($A110,'B2B - Flux 2 - UBL'!$A110:$P801,14,FALSE)=0,"",VLOOKUP($A110,'B2B - Flux 2 - UBL'!$A110:$P801,14,FALSE))</f>
        <v>Cette date correspond au premier jour de la période.</v>
      </c>
      <c r="N110" s="144" t="str">
        <f>IF(VLOOKUP($A110,'B2B - Flux 2 - UBL'!$A110:$P802,15,FALSE)=0,"",VLOOKUP($A110,'B2B - Flux 2 - UBL'!$A110:$P802,15,FALSE))</f>
        <v>G1.09
G1.36
G6.08</v>
      </c>
      <c r="O110" s="144" t="str">
        <f>IF(VLOOKUP($A110,'B2B - Flux 2 - UBL'!$A110:$P802,16,FALSE)=0,"",VLOOKUP($A110,'B2B - Flux 2 - UBL'!$A110:$P802,16,FALSE))</f>
        <v/>
      </c>
      <c r="P110" s="22" t="str">
        <f>IF(VLOOKUP($A110,'B2B - Flux 2 - UBL'!$A110:$Q802,17,FALSE)=0,"",VLOOKUP($A110,'B2B - Flux 2 - UBL'!$A110:$Q802,17,FALSE))</f>
        <v>BR-CO-19</v>
      </c>
      <c r="Q110" s="27"/>
    </row>
    <row r="111" spans="1:17" ht="42.75" x14ac:dyDescent="0.25">
      <c r="A111" s="35" t="s">
        <v>162</v>
      </c>
      <c r="B111" s="29" t="s">
        <v>36</v>
      </c>
      <c r="C111" s="31"/>
      <c r="D111" s="32" t="s">
        <v>163</v>
      </c>
      <c r="E111" s="37"/>
      <c r="F111" s="33"/>
      <c r="G111" s="101" t="s">
        <v>723</v>
      </c>
      <c r="H111" s="47" t="str">
        <f>IF(VLOOKUP($A111,'B2B - Flux 2 - UBL'!$A111:$P802,9,FALSE)=0,"",VLOOKUP($A111,'B2B - Flux 2 - UBL'!$A111:$P802,9,FALSE))</f>
        <v>DATE</v>
      </c>
      <c r="I111" s="47" t="str">
        <f>IF(VLOOKUP($A111,'B2B - Flux 2 - UBL'!$A111:$P802,10,FALSE)=0,"",VLOOKUP($A111,'B2B - Flux 2 - UBL'!$A111:$P802,10,FALSE))</f>
        <v>ISO</v>
      </c>
      <c r="J111" s="28" t="str">
        <f ca="1">IF(RIGHT(CELL("nomfichier",A105),LEN(CELL("nomfichier",A105))-FIND("]",CELL("nomfichier",A105)))="B2B - Flux 1&amp;2 - UBL","AAAA-MM-JJ","AAAAMMJJ")</f>
        <v>AAAAMMJJ</v>
      </c>
      <c r="K111" s="55" t="str">
        <f>IF(VLOOKUP($A111,'B2B - Flux 2 - UBL'!$A111:$P802,12,FALSE)=0,"",VLOOKUP($A111,'B2B - Flux 2 - UBL'!$A111:$P802,12,FALSE))</f>
        <v/>
      </c>
      <c r="L111" s="27" t="str">
        <f>IF(VLOOKUP($A111,'B2B - Flux 2 - UBL'!$A111:$P802,13,FALSE)=0,"",VLOOKUP($A111,'B2B - Flux 2 - UBL'!$A111:$P802,13,FALSE))</f>
        <v>Date à laquelle se termine la période de facturation.</v>
      </c>
      <c r="M111" s="27" t="str">
        <f>IF(VLOOKUP($A111,'B2B - Flux 2 - UBL'!$A111:$P802,14,FALSE)=0,"",VLOOKUP($A111,'B2B - Flux 2 - UBL'!$A111:$P802,14,FALSE))</f>
        <v>Cette date correspond au dernier jour de la période.</v>
      </c>
      <c r="N111" s="144" t="str">
        <f>IF(VLOOKUP($A111,'B2B - Flux 2 - UBL'!$A111:$P803,15,FALSE)=0,"",VLOOKUP($A111,'B2B - Flux 2 - UBL'!$A111:$P803,15,FALSE))</f>
        <v>G1.09
G1.36
G6.08</v>
      </c>
      <c r="O111" s="144" t="str">
        <f>IF(VLOOKUP($A111,'B2B - Flux 2 - UBL'!$A111:$P803,16,FALSE)=0,"",VLOOKUP($A111,'B2B - Flux 2 - UBL'!$A111:$P803,16,FALSE))</f>
        <v/>
      </c>
      <c r="P111" s="22" t="str">
        <f>IF(VLOOKUP($A111,'B2B - Flux 2 - UBL'!$A111:$Q803,17,FALSE)=0,"",VLOOKUP($A111,'B2B - Flux 2 - UBL'!$A111:$Q803,17,FALSE))</f>
        <v>BR-29
BR-CO-19</v>
      </c>
      <c r="Q111" s="27"/>
    </row>
    <row r="112" spans="1:17" ht="42.75" x14ac:dyDescent="0.25">
      <c r="A112" s="23" t="s">
        <v>164</v>
      </c>
      <c r="B112" s="29" t="s">
        <v>36</v>
      </c>
      <c r="C112" s="40" t="s">
        <v>165</v>
      </c>
      <c r="D112" s="56"/>
      <c r="E112" s="56"/>
      <c r="F112" s="56"/>
      <c r="G112" s="101" t="s">
        <v>724</v>
      </c>
      <c r="H112" s="67" t="str">
        <f>IF(VLOOKUP($A112,'B2B - Flux 2 - UBL'!$A112:$P803,9,FALSE)=0,"",VLOOKUP($A112,'B2B - Flux 2 - UBL'!$A112:$P803,9,FALSE))</f>
        <v/>
      </c>
      <c r="I112" s="118" t="str">
        <f>IF(VLOOKUP($A112,'B2B - Flux 2 - UBL'!$A112:$P803,10,FALSE)=0,"",VLOOKUP($A112,'B2B - Flux 2 - UBL'!$A112:$P803,10,FALSE))</f>
        <v/>
      </c>
      <c r="J112" s="173" t="str">
        <f>IF(VLOOKUP($A112,'B2B - Flux 2 - UBL'!$A112:$P803,11,FALSE)=0,"",VLOOKUP($A112,'B2B - Flux 2 - UBL'!$A112:$P803,11,FALSE))</f>
        <v/>
      </c>
      <c r="K112" s="118" t="str">
        <f>IF(VLOOKUP($A112,'B2B - Flux 2 - UBL'!$A112:$P803,12,FALSE)=0,"",VLOOKUP($A112,'B2B - Flux 2 - UBL'!$A112:$P803,12,FALSE))</f>
        <v/>
      </c>
      <c r="L112" s="132" t="str">
        <f>IF(VLOOKUP($A112,'B2B - Flux 2 - UBL'!$A112:$P803,13,FALSE)=0,"",VLOOKUP($A112,'B2B - Flux 2 - UBL'!$A112:$P803,13,FALSE))</f>
        <v>Groupe de termes métiers fournissant des informations sur l'adresse à laquelle les biens et services facturés ont été ou sont livrés.</v>
      </c>
      <c r="M112" s="132" t="str">
        <f>IF(VLOOKUP($A112,'B2B - Flux 2 - UBL'!$A112:$P803,14,FALSE)=0,"",VLOOKUP($A112,'B2B - Flux 2 - UBL'!$A112:$P803,14,FALSE))</f>
        <v>Dans le cas de l'enlèvement, l'adresse du lieu de livraison est l'adresse d'enlèvement. Les éléments pertinents de l'adresse doivent être remplis pour se conformer aux exigences légales.</v>
      </c>
      <c r="N112" s="146" t="str">
        <f>IF(VLOOKUP($A112,'B2B - Flux 2 - UBL'!$A112:$P804,15,FALSE)=0,"",VLOOKUP($A112,'B2B - Flux 2 - UBL'!$A112:$P804,15,FALSE))</f>
        <v>G1.50</v>
      </c>
      <c r="O112" s="118" t="str">
        <f>IF(VLOOKUP($A112,'B2B - Flux 2 - UBL'!$A112:$P804,16,FALSE)=0,"",VLOOKUP($A112,'B2B - Flux 2 - UBL'!$A112:$P804,16,FALSE))</f>
        <v/>
      </c>
      <c r="P112" s="156" t="str">
        <f>IF(VLOOKUP($A112,'B2B - Flux 2 - UBL'!$A112:$Q804,17,FALSE)=0,"",VLOOKUP($A112,'B2B - Flux 2 - UBL'!$A112:$Q804,17,FALSE))</f>
        <v/>
      </c>
      <c r="Q112" s="118"/>
    </row>
    <row r="113" spans="1:17" ht="28.5" x14ac:dyDescent="0.25">
      <c r="A113" s="35" t="s">
        <v>166</v>
      </c>
      <c r="B113" s="29" t="s">
        <v>36</v>
      </c>
      <c r="C113" s="31"/>
      <c r="D113" s="32" t="s">
        <v>167</v>
      </c>
      <c r="E113" s="32"/>
      <c r="F113" s="32"/>
      <c r="G113" s="101" t="s">
        <v>725</v>
      </c>
      <c r="H113" s="47" t="str">
        <f>IF(VLOOKUP($A113,'B2B - Flux 2 - UBL'!$A113:$P804,9,FALSE)=0,"",VLOOKUP($A113,'B2B - Flux 2 - UBL'!$A113:$P804,9,FALSE))</f>
        <v>TEXTE</v>
      </c>
      <c r="I113" s="47">
        <f>IF(VLOOKUP($A113,'B2B - Flux 2 - UBL'!$A113:$P804,10,FALSE)=0,"",VLOOKUP($A113,'B2B - Flux 2 - UBL'!$A113:$P804,10,FALSE))</f>
        <v>255</v>
      </c>
      <c r="J113" s="28" t="str">
        <f>IF(VLOOKUP($A113,'B2B - Flux 2 - UBL'!$A113:$P804,11,FALSE)=0,"",VLOOKUP($A113,'B2B - Flux 2 - UBL'!$A113:$P804,11,FALSE))</f>
        <v/>
      </c>
      <c r="K113" s="55" t="str">
        <f>IF(VLOOKUP($A113,'B2B - Flux 2 - UBL'!$A113:$P804,12,FALSE)=0,"",VLOOKUP($A113,'B2B - Flux 2 - UBL'!$A113:$P804,12,FALSE))</f>
        <v/>
      </c>
      <c r="L113" s="27" t="str">
        <f>IF(VLOOKUP($A113,'B2B - Flux 2 - UBL'!$A113:$P804,13,FALSE)=0,"",VLOOKUP($A113,'B2B - Flux 2 - UBL'!$A113:$P804,13,FALSE))</f>
        <v>Ligne principale d'une adresse.</v>
      </c>
      <c r="M113" s="27" t="str">
        <f>IF(VLOOKUP($A113,'B2B - Flux 2 - UBL'!$A113:$P804,14,FALSE)=0,"",VLOOKUP($A113,'B2B - Flux 2 - UBL'!$A113:$P804,14,FALSE))</f>
        <v>Il s'agit généralement des nom et numéro de la rue ou de la boîte postale.</v>
      </c>
      <c r="N113" s="144" t="str">
        <f>IF(VLOOKUP($A113,'B2B - Flux 2 - UBL'!$A113:$P805,15,FALSE)=0,"",VLOOKUP($A113,'B2B - Flux 2 - UBL'!$A113:$P805,15,FALSE))</f>
        <v/>
      </c>
      <c r="O113" s="144" t="str">
        <f>IF(VLOOKUP($A113,'B2B - Flux 2 - UBL'!$A113:$P805,16,FALSE)=0,"",VLOOKUP($A113,'B2B - Flux 2 - UBL'!$A113:$P805,16,FALSE))</f>
        <v/>
      </c>
      <c r="P113" s="22" t="str">
        <f>IF(VLOOKUP($A113,'B2B - Flux 2 - UBL'!$A113:$Q805,17,FALSE)=0,"",VLOOKUP($A113,'B2B - Flux 2 - UBL'!$A113:$Q805,17,FALSE))</f>
        <v/>
      </c>
      <c r="Q113" s="27"/>
    </row>
    <row r="114" spans="1:17" ht="28.5" x14ac:dyDescent="0.25">
      <c r="A114" s="35" t="s">
        <v>168</v>
      </c>
      <c r="B114" s="29" t="s">
        <v>36</v>
      </c>
      <c r="C114" s="31"/>
      <c r="D114" s="32" t="s">
        <v>169</v>
      </c>
      <c r="E114" s="32"/>
      <c r="F114" s="32"/>
      <c r="G114" s="101" t="s">
        <v>726</v>
      </c>
      <c r="H114" s="47" t="str">
        <f>IF(VLOOKUP($A114,'B2B - Flux 2 - UBL'!$A114:$P805,9,FALSE)=0,"",VLOOKUP($A114,'B2B - Flux 2 - UBL'!$A114:$P805,9,FALSE))</f>
        <v>TEXTE</v>
      </c>
      <c r="I114" s="47">
        <f>IF(VLOOKUP($A114,'B2B - Flux 2 - UBL'!$A114:$P805,10,FALSE)=0,"",VLOOKUP($A114,'B2B - Flux 2 - UBL'!$A114:$P805,10,FALSE))</f>
        <v>255</v>
      </c>
      <c r="J114" s="28" t="str">
        <f>IF(VLOOKUP($A114,'B2B - Flux 2 - UBL'!$A114:$P805,11,FALSE)=0,"",VLOOKUP($A114,'B2B - Flux 2 - UBL'!$A114:$P805,11,FALSE))</f>
        <v/>
      </c>
      <c r="K114" s="55" t="str">
        <f>IF(VLOOKUP($A114,'B2B - Flux 2 - UBL'!$A114:$P805,12,FALSE)=0,"",VLOOKUP($A114,'B2B - Flux 2 - UBL'!$A114:$P805,12,FALSE))</f>
        <v/>
      </c>
      <c r="L114" s="27" t="str">
        <f>IF(VLOOKUP($A114,'B2B - Flux 2 - UBL'!$A114:$P805,13,FALSE)=0,"",VLOOKUP($A114,'B2B - Flux 2 - UBL'!$A114:$P805,13,FALSE))</f>
        <v>Ligne supplémentaire d'une adresse, qui peut être utilisée pour donner des précisions et compléter la ligne principale.</v>
      </c>
      <c r="M114" s="27" t="str">
        <f>IF(VLOOKUP($A114,'B2B - Flux 2 - UBL'!$A114:$P805,14,FALSE)=0,"",VLOOKUP($A114,'B2B - Flux 2 - UBL'!$A114:$P805,14,FALSE))</f>
        <v/>
      </c>
      <c r="N114" s="144" t="str">
        <f>IF(VLOOKUP($A114,'B2B - Flux 2 - UBL'!$A114:$P806,15,FALSE)=0,"",VLOOKUP($A114,'B2B - Flux 2 - UBL'!$A114:$P806,15,FALSE))</f>
        <v/>
      </c>
      <c r="O114" s="144" t="str">
        <f>IF(VLOOKUP($A114,'B2B - Flux 2 - UBL'!$A114:$P806,16,FALSE)=0,"",VLOOKUP($A114,'B2B - Flux 2 - UBL'!$A114:$P806,16,FALSE))</f>
        <v/>
      </c>
      <c r="P114" s="22" t="str">
        <f>IF(VLOOKUP($A114,'B2B - Flux 2 - UBL'!$A114:$Q806,17,FALSE)=0,"",VLOOKUP($A114,'B2B - Flux 2 - UBL'!$A114:$Q806,17,FALSE))</f>
        <v/>
      </c>
      <c r="Q114" s="27"/>
    </row>
    <row r="115" spans="1:17" ht="28.5" x14ac:dyDescent="0.25">
      <c r="A115" s="35" t="s">
        <v>170</v>
      </c>
      <c r="B115" s="29" t="s">
        <v>36</v>
      </c>
      <c r="C115" s="31"/>
      <c r="D115" s="32" t="s">
        <v>171</v>
      </c>
      <c r="E115" s="32"/>
      <c r="F115" s="32"/>
      <c r="G115" s="101" t="s">
        <v>727</v>
      </c>
      <c r="H115" s="47" t="str">
        <f>IF(VLOOKUP($A115,'B2B - Flux 2 - UBL'!$A115:$P806,9,FALSE)=0,"",VLOOKUP($A115,'B2B - Flux 2 - UBL'!$A115:$P806,9,FALSE))</f>
        <v>TEXTE</v>
      </c>
      <c r="I115" s="47">
        <f>IF(VLOOKUP($A115,'B2B - Flux 2 - UBL'!$A115:$P806,10,FALSE)=0,"",VLOOKUP($A115,'B2B - Flux 2 - UBL'!$A115:$P806,10,FALSE))</f>
        <v>255</v>
      </c>
      <c r="J115" s="28" t="str">
        <f>IF(VLOOKUP($A115,'B2B - Flux 2 - UBL'!$A115:$P806,11,FALSE)=0,"",VLOOKUP($A115,'B2B - Flux 2 - UBL'!$A115:$P806,11,FALSE))</f>
        <v/>
      </c>
      <c r="K115" s="55" t="str">
        <f>IF(VLOOKUP($A115,'B2B - Flux 2 - UBL'!$A115:$P806,12,FALSE)=0,"",VLOOKUP($A115,'B2B - Flux 2 - UBL'!$A115:$P806,12,FALSE))</f>
        <v/>
      </c>
      <c r="L115" s="27" t="str">
        <f>IF(VLOOKUP($A115,'B2B - Flux 2 - UBL'!$A115:$P806,13,FALSE)=0,"",VLOOKUP($A115,'B2B - Flux 2 - UBL'!$A115:$P806,13,FALSE))</f>
        <v>Ligne supplémentaire d'une adresse, qui peut être utilisée pour donner des précisions et compléter la ligne principale.</v>
      </c>
      <c r="M115" s="27" t="str">
        <f>IF(VLOOKUP($A115,'B2B - Flux 2 - UBL'!$A115:$P806,14,FALSE)=0,"",VLOOKUP($A115,'B2B - Flux 2 - UBL'!$A115:$P806,14,FALSE))</f>
        <v/>
      </c>
      <c r="N115" s="144" t="str">
        <f>IF(VLOOKUP($A115,'B2B - Flux 2 - UBL'!$A115:$P807,15,FALSE)=0,"",VLOOKUP($A115,'B2B - Flux 2 - UBL'!$A115:$P807,15,FALSE))</f>
        <v/>
      </c>
      <c r="O115" s="144" t="str">
        <f>IF(VLOOKUP($A115,'B2B - Flux 2 - UBL'!$A115:$P807,16,FALSE)=0,"",VLOOKUP($A115,'B2B - Flux 2 - UBL'!$A115:$P807,16,FALSE))</f>
        <v/>
      </c>
      <c r="P115" s="22" t="str">
        <f>IF(VLOOKUP($A115,'B2B - Flux 2 - UBL'!$A115:$Q807,17,FALSE)=0,"",VLOOKUP($A115,'B2B - Flux 2 - UBL'!$A115:$Q807,17,FALSE))</f>
        <v/>
      </c>
      <c r="Q115" s="27"/>
    </row>
    <row r="116" spans="1:17" ht="28.5" x14ac:dyDescent="0.25">
      <c r="A116" s="35" t="s">
        <v>172</v>
      </c>
      <c r="B116" s="29" t="s">
        <v>36</v>
      </c>
      <c r="C116" s="31"/>
      <c r="D116" s="32" t="s">
        <v>173</v>
      </c>
      <c r="E116" s="32"/>
      <c r="F116" s="32"/>
      <c r="G116" s="101" t="s">
        <v>728</v>
      </c>
      <c r="H116" s="47" t="str">
        <f>IF(VLOOKUP($A116,'B2B - Flux 2 - UBL'!$A116:$P807,9,FALSE)=0,"",VLOOKUP($A116,'B2B - Flux 2 - UBL'!$A116:$P807,9,FALSE))</f>
        <v>TEXTE</v>
      </c>
      <c r="I116" s="47">
        <f>IF(VLOOKUP($A116,'B2B - Flux 2 - UBL'!$A116:$P807,10,FALSE)=0,"",VLOOKUP($A116,'B2B - Flux 2 - UBL'!$A116:$P807,10,FALSE))</f>
        <v>255</v>
      </c>
      <c r="J116" s="28" t="str">
        <f>IF(VLOOKUP($A116,'B2B - Flux 2 - UBL'!$A116:$P807,11,FALSE)=0,"",VLOOKUP($A116,'B2B - Flux 2 - UBL'!$A116:$P807,11,FALSE))</f>
        <v/>
      </c>
      <c r="K116" s="55" t="str">
        <f>IF(VLOOKUP($A116,'B2B - Flux 2 - UBL'!$A116:$P807,12,FALSE)=0,"",VLOOKUP($A116,'B2B - Flux 2 - UBL'!$A116:$P807,12,FALSE))</f>
        <v/>
      </c>
      <c r="L116" s="27" t="str">
        <f>IF(VLOOKUP($A116,'B2B - Flux 2 - UBL'!$A116:$P807,13,FALSE)=0,"",VLOOKUP($A116,'B2B - Flux 2 - UBL'!$A116:$P807,13,FALSE))</f>
        <v>Nom usuel de la commune, ville ou village, dans laquelle se trouve l'adresse de livraison.</v>
      </c>
      <c r="M116" s="27" t="str">
        <f>IF(VLOOKUP($A116,'B2B - Flux 2 - UBL'!$A116:$P807,14,FALSE)=0,"",VLOOKUP($A116,'B2B - Flux 2 - UBL'!$A116:$P807,14,FALSE))</f>
        <v/>
      </c>
      <c r="N116" s="144" t="str">
        <f>IF(VLOOKUP($A116,'B2B - Flux 2 - UBL'!$A116:$P808,15,FALSE)=0,"",VLOOKUP($A116,'B2B - Flux 2 - UBL'!$A116:$P808,15,FALSE))</f>
        <v/>
      </c>
      <c r="O116" s="144" t="str">
        <f>IF(VLOOKUP($A116,'B2B - Flux 2 - UBL'!$A116:$P808,16,FALSE)=0,"",VLOOKUP($A116,'B2B - Flux 2 - UBL'!$A116:$P808,16,FALSE))</f>
        <v/>
      </c>
      <c r="P116" s="22" t="str">
        <f>IF(VLOOKUP($A116,'B2B - Flux 2 - UBL'!$A116:$Q808,17,FALSE)=0,"",VLOOKUP($A116,'B2B - Flux 2 - UBL'!$A116:$Q808,17,FALSE))</f>
        <v/>
      </c>
      <c r="Q116" s="27"/>
    </row>
    <row r="117" spans="1:17" ht="28.5" x14ac:dyDescent="0.25">
      <c r="A117" s="35" t="s">
        <v>174</v>
      </c>
      <c r="B117" s="29" t="s">
        <v>36</v>
      </c>
      <c r="C117" s="31"/>
      <c r="D117" s="32" t="s">
        <v>175</v>
      </c>
      <c r="E117" s="32"/>
      <c r="F117" s="32"/>
      <c r="G117" s="101" t="s">
        <v>729</v>
      </c>
      <c r="H117" s="47" t="str">
        <f>IF(VLOOKUP($A117,'B2B - Flux 2 - UBL'!$A117:$P808,9,FALSE)=0,"",VLOOKUP($A117,'B2B - Flux 2 - UBL'!$A117:$P808,9,FALSE))</f>
        <v>TEXTE</v>
      </c>
      <c r="I117" s="28">
        <f>IF(VLOOKUP($A117,'B2B - Flux 2 - UBL'!$A117:$P808,10,FALSE)=0,"",VLOOKUP($A117,'B2B - Flux 2 - UBL'!$A117:$P808,10,FALSE))</f>
        <v>10</v>
      </c>
      <c r="J117" s="28" t="str">
        <f>IF(VLOOKUP($A117,'B2B - Flux 2 - UBL'!$A117:$P808,11,FALSE)=0,"",VLOOKUP($A117,'B2B - Flux 2 - UBL'!$A117:$P808,11,FALSE))</f>
        <v/>
      </c>
      <c r="K117" s="55" t="str">
        <f>IF(VLOOKUP($A117,'B2B - Flux 2 - UBL'!$A117:$P808,12,FALSE)=0,"",VLOOKUP($A117,'B2B - Flux 2 - UBL'!$A117:$P808,12,FALSE))</f>
        <v/>
      </c>
      <c r="L117" s="27" t="str">
        <f>IF(VLOOKUP($A117,'B2B - Flux 2 - UBL'!$A117:$P808,13,FALSE)=0,"",VLOOKUP($A117,'B2B - Flux 2 - UBL'!$A117:$P808,13,FALSE))</f>
        <v>Identifiant d'un groupe adressable de propriétés, conforme au service postal concerné.</v>
      </c>
      <c r="M117" s="27" t="str">
        <f>IF(VLOOKUP($A117,'B2B - Flux 2 - UBL'!$A117:$P808,14,FALSE)=0,"",VLOOKUP($A117,'B2B - Flux 2 - UBL'!$A117:$P808,14,FALSE))</f>
        <v>Exemple : code postal ou numéro postal d'acheminement.</v>
      </c>
      <c r="N117" s="144" t="str">
        <f>IF(VLOOKUP($A117,'B2B - Flux 2 - UBL'!$A117:$P809,15,FALSE)=0,"",VLOOKUP($A117,'B2B - Flux 2 - UBL'!$A117:$P809,15,FALSE))</f>
        <v/>
      </c>
      <c r="O117" s="144" t="str">
        <f>IF(VLOOKUP($A117,'B2B - Flux 2 - UBL'!$A117:$P809,16,FALSE)=0,"",VLOOKUP($A117,'B2B - Flux 2 - UBL'!$A117:$P809,16,FALSE))</f>
        <v/>
      </c>
      <c r="P117" s="22" t="str">
        <f>IF(VLOOKUP($A117,'B2B - Flux 2 - UBL'!$A117:$Q809,17,FALSE)=0,"",VLOOKUP($A117,'B2B - Flux 2 - UBL'!$A117:$Q809,17,FALSE))</f>
        <v/>
      </c>
      <c r="Q117" s="27"/>
    </row>
    <row r="118" spans="1:17" ht="42.75" x14ac:dyDescent="0.25">
      <c r="A118" s="35" t="s">
        <v>176</v>
      </c>
      <c r="B118" s="29" t="s">
        <v>36</v>
      </c>
      <c r="C118" s="31"/>
      <c r="D118" s="32" t="s">
        <v>177</v>
      </c>
      <c r="E118" s="32"/>
      <c r="F118" s="33"/>
      <c r="G118" s="101" t="s">
        <v>730</v>
      </c>
      <c r="H118" s="47" t="str">
        <f>IF(VLOOKUP($A118,'B2B - Flux 2 - UBL'!$A118:$P809,9,FALSE)=0,"",VLOOKUP($A118,'B2B - Flux 2 - UBL'!$A118:$P809,9,FALSE))</f>
        <v>TEXTE</v>
      </c>
      <c r="I118" s="47">
        <f>IF(VLOOKUP($A118,'B2B - Flux 2 - UBL'!$A118:$P809,10,FALSE)=0,"",VLOOKUP($A118,'B2B - Flux 2 - UBL'!$A118:$P809,10,FALSE))</f>
        <v>255</v>
      </c>
      <c r="J118" s="28" t="str">
        <f>IF(VLOOKUP($A118,'B2B - Flux 2 - UBL'!$A118:$P809,11,FALSE)=0,"",VLOOKUP($A118,'B2B - Flux 2 - UBL'!$A118:$P809,11,FALSE))</f>
        <v/>
      </c>
      <c r="K118" s="55" t="str">
        <f>IF(VLOOKUP($A118,'B2B - Flux 2 - UBL'!$A118:$P809,12,FALSE)=0,"",VLOOKUP($A118,'B2B - Flux 2 - UBL'!$A118:$P809,12,FALSE))</f>
        <v/>
      </c>
      <c r="L118" s="27" t="str">
        <f>IF(VLOOKUP($A118,'B2B - Flux 2 - UBL'!$A118:$P809,13,FALSE)=0,"",VLOOKUP($A118,'B2B - Flux 2 - UBL'!$A118:$P809,13,FALSE))</f>
        <v>Subdivision d'un pays.</v>
      </c>
      <c r="M118" s="27" t="str">
        <f>IF(VLOOKUP($A118,'B2B - Flux 2 - UBL'!$A118:$P809,14,FALSE)=0,"",VLOOKUP($A118,'B2B - Flux 2 - UBL'!$A118:$P809,14,FALSE))</f>
        <v>Exemple : région, comté, état, province, etc.</v>
      </c>
      <c r="N118" s="144" t="str">
        <f>IF(VLOOKUP($A118,'B2B - Flux 2 - UBL'!$A118:$P810,15,FALSE)=0,"",VLOOKUP($A118,'B2B - Flux 2 - UBL'!$A118:$P810,15,FALSE))</f>
        <v/>
      </c>
      <c r="O118" s="144" t="str">
        <f>IF(VLOOKUP($A118,'B2B - Flux 2 - UBL'!$A118:$P810,16,FALSE)=0,"",VLOOKUP($A118,'B2B - Flux 2 - UBL'!$A118:$P810,16,FALSE))</f>
        <v/>
      </c>
      <c r="P118" s="22" t="str">
        <f>IF(VLOOKUP($A118,'B2B - Flux 2 - UBL'!$A118:$Q810,17,FALSE)=0,"",VLOOKUP($A118,'B2B - Flux 2 - UBL'!$A118:$Q810,17,FALSE))</f>
        <v/>
      </c>
      <c r="Q118" s="27"/>
    </row>
    <row r="119" spans="1:17" ht="71.25" x14ac:dyDescent="0.25">
      <c r="A119" s="35" t="s">
        <v>178</v>
      </c>
      <c r="B119" s="29" t="s">
        <v>19</v>
      </c>
      <c r="C119" s="31"/>
      <c r="D119" s="32" t="s">
        <v>179</v>
      </c>
      <c r="E119" s="32"/>
      <c r="F119" s="33"/>
      <c r="G119" s="101" t="s">
        <v>731</v>
      </c>
      <c r="H119" s="47" t="str">
        <f>IF(VLOOKUP($A119,'B2B - Flux 2 - UBL'!$A119:$P810,9,FALSE)=0,"",VLOOKUP($A119,'B2B - Flux 2 - UBL'!$A119:$P810,9,FALSE))</f>
        <v>CODE</v>
      </c>
      <c r="I119" s="28">
        <f>IF(VLOOKUP($A119,'B2B - Flux 2 - UBL'!$A119:$P810,10,FALSE)=0,"",VLOOKUP($A119,'B2B - Flux 2 - UBL'!$A119:$P810,10,FALSE))</f>
        <v>2</v>
      </c>
      <c r="J119" s="28" t="str">
        <f>IF(VLOOKUP($A119,'B2B - Flux 2 - UBL'!$A119:$P810,11,FALSE)=0,"",VLOOKUP($A119,'B2B - Flux 2 - UBL'!$A119:$P810,11,FALSE))</f>
        <v>ISO 3166</v>
      </c>
      <c r="K119" s="55" t="str">
        <f>IF(VLOOKUP($A119,'B2B - Flux 2 - UBL'!$A119:$P810,12,FALSE)=0,"",VLOOKUP($A119,'B2B - Flux 2 - UBL'!$A119:$P810,12,FALSE))</f>
        <v/>
      </c>
      <c r="L119" s="27" t="str">
        <f>IF(VLOOKUP($A119,'B2B - Flux 2 - UBL'!$A119:$P810,13,FALSE)=0,"",VLOOKUP($A119,'B2B - Flux 2 - UBL'!$A119:$P810,13,FALSE))</f>
        <v>Code d'identification du pays.</v>
      </c>
      <c r="M119" s="27" t="str">
        <f>IF(VLOOKUP($A119,'B2B - Flux 2 - UBL'!$A119:$P810,14,FALSE)=0,"",VLOOKUP($A119,'B2B - Flux 2 - UBL'!$A119:$P810,14,FALSE))</f>
        <v>Les listes de pays valides sont enregistrées auprès de l'Agence de maintenance de la norme ISO 3166-1 « Codes pour la représentation des noms de pays et de leurs subdivisions ». Il est recommandé d'utiliser la représentation alpha-2.</v>
      </c>
      <c r="N119" s="144" t="str">
        <f>IF(VLOOKUP($A119,'B2B - Flux 2 - UBL'!$A119:$P811,15,FALSE)=0,"",VLOOKUP($A119,'B2B - Flux 2 - UBL'!$A119:$P811,15,FALSE))</f>
        <v>G2.01
G2.03</v>
      </c>
      <c r="O119" s="144" t="str">
        <f>IF(VLOOKUP($A119,'B2B - Flux 2 - UBL'!$A119:$P811,16,FALSE)=0,"",VLOOKUP($A119,'B2B - Flux 2 - UBL'!$A119:$P811,16,FALSE))</f>
        <v/>
      </c>
      <c r="P119" s="22" t="str">
        <f>IF(VLOOKUP($A119,'B2B - Flux 2 - UBL'!$A119:$Q811,17,FALSE)=0,"",VLOOKUP($A119,'B2B - Flux 2 - UBL'!$A119:$Q811,17,FALSE))</f>
        <v>BR-57</v>
      </c>
      <c r="Q119" s="27"/>
    </row>
    <row r="120" spans="1:17" ht="28.5" x14ac:dyDescent="0.25">
      <c r="A120" s="23" t="s">
        <v>331</v>
      </c>
      <c r="B120" s="29" t="s">
        <v>36</v>
      </c>
      <c r="C120" s="40" t="s">
        <v>332</v>
      </c>
      <c r="D120" s="56"/>
      <c r="E120" s="56"/>
      <c r="F120" s="56"/>
      <c r="G120" s="101" t="s">
        <v>732</v>
      </c>
      <c r="H120" s="67" t="str">
        <f>IF(VLOOKUP($A120,'B2B - Flux 2 - UBL'!$A120:$P811,9,FALSE)=0,"",VLOOKUP($A120,'B2B - Flux 2 - UBL'!$A120:$P811,9,FALSE))</f>
        <v/>
      </c>
      <c r="I120" s="118" t="str">
        <f>IF(VLOOKUP($A120,'B2B - Flux 2 - UBL'!$A120:$P811,10,FALSE)=0,"",VLOOKUP($A120,'B2B - Flux 2 - UBL'!$A120:$P811,10,FALSE))</f>
        <v/>
      </c>
      <c r="J120" s="173" t="str">
        <f>IF(VLOOKUP($A120,'B2B - Flux 2 - UBL'!$A120:$P811,11,FALSE)=0,"",VLOOKUP($A120,'B2B - Flux 2 - UBL'!$A120:$P811,11,FALSE))</f>
        <v/>
      </c>
      <c r="K120" s="118" t="str">
        <f>IF(VLOOKUP($A120,'B2B - Flux 2 - UBL'!$A120:$P811,12,FALSE)=0,"",VLOOKUP($A120,'B2B - Flux 2 - UBL'!$A120:$P811,12,FALSE))</f>
        <v/>
      </c>
      <c r="L120" s="132" t="str">
        <f>IF(VLOOKUP($A120,'B2B - Flux 2 - UBL'!$A120:$P811,13,FALSE)=0,"",VLOOKUP($A120,'B2B - Flux 2 - UBL'!$A120:$P811,13,FALSE))</f>
        <v>Groupe de termes métiers fournissant des informations sur le paiement.</v>
      </c>
      <c r="M120" s="132" t="str">
        <f>IF(VLOOKUP($A120,'B2B - Flux 2 - UBL'!$A120:$P811,14,FALSE)=0,"",VLOOKUP($A120,'B2B - Flux 2 - UBL'!$A120:$P811,14,FALSE))</f>
        <v/>
      </c>
      <c r="N120" s="146" t="str">
        <f>IF(VLOOKUP($A120,'B2B - Flux 2 - UBL'!$A120:$P812,15,FALSE)=0,"",VLOOKUP($A120,'B2B - Flux 2 - UBL'!$A120:$P812,15,FALSE))</f>
        <v/>
      </c>
      <c r="O120" s="118" t="str">
        <f>IF(VLOOKUP($A120,'B2B - Flux 2 - UBL'!$A120:$P812,16,FALSE)=0,"",VLOOKUP($A120,'B2B - Flux 2 - UBL'!$A120:$P812,16,FALSE))</f>
        <v/>
      </c>
      <c r="P120" s="156" t="str">
        <f>IF(VLOOKUP($A120,'B2B - Flux 2 - UBL'!$A120:$Q812,17,FALSE)=0,"",VLOOKUP($A120,'B2B - Flux 2 - UBL'!$A120:$Q812,17,FALSE))</f>
        <v/>
      </c>
      <c r="Q120" s="118"/>
    </row>
    <row r="121" spans="1:17" ht="199.5" x14ac:dyDescent="0.25">
      <c r="A121" s="35" t="s">
        <v>333</v>
      </c>
      <c r="B121" s="29" t="s">
        <v>19</v>
      </c>
      <c r="C121" s="31"/>
      <c r="D121" s="32" t="s">
        <v>336</v>
      </c>
      <c r="E121" s="37"/>
      <c r="F121" s="37"/>
      <c r="G121" s="101" t="s">
        <v>733</v>
      </c>
      <c r="H121" s="47" t="str">
        <f>IF(VLOOKUP($A121,'B2B - Flux 2 - UBL'!$A121:$P812,9,FALSE)=0,"",VLOOKUP($A121,'B2B - Flux 2 - UBL'!$A121:$P812,9,FALSE))</f>
        <v>CODE</v>
      </c>
      <c r="I121" s="47">
        <f>IF(VLOOKUP($A121,'B2B - Flux 2 - UBL'!$A121:$P812,10,FALSE)=0,"",VLOOKUP($A121,'B2B - Flux 2 - UBL'!$A121:$P812,10,FALSE))</f>
        <v>3</v>
      </c>
      <c r="J121" s="28" t="str">
        <f>IF(VLOOKUP($A121,'B2B - Flux 2 - UBL'!$A121:$P812,11,FALSE)=0,"",VLOOKUP($A121,'B2B - Flux 2 - UBL'!$A121:$P812,11,FALSE))</f>
        <v>UNTDID 4461</v>
      </c>
      <c r="K121" s="38" t="str">
        <f>IF(VLOOKUP($A121,'B2B - Flux 2 - UBL'!$A121:$P812,12,FALSE)=0,"",VLOOKUP($A121,'B2B - Flux 2 - UBL'!$A121:$P812,12,FALSE))</f>
        <v/>
      </c>
      <c r="L121" s="27" t="str">
        <f>IF(VLOOKUP($A121,'B2B - Flux 2 - UBL'!$A121:$P812,13,FALSE)=0,"",VLOOKUP($A121,'B2B - Flux 2 - UBL'!$A121:$P812,13,FALSE))</f>
        <v>Code indiquant le mode selon lequel un paiement doit être ou a été effectué.</v>
      </c>
      <c r="M121" s="27" t="str">
        <f>IF(VLOOKUP($A121,'B2B - Flux 2 - UBL'!$A121:$P812,14,FALSE)=0,"",VLOOKUP($A121,'B2B - Flux 2 - UBL'!$A121:$P812,14,FALSE))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N121" s="144" t="str">
        <f>IF(VLOOKUP($A121,'B2B - Flux 2 - UBL'!$A121:$P813,15,FALSE)=0,"",VLOOKUP($A121,'B2B - Flux 2 - UBL'!$A121:$P813,15,FALSE))</f>
        <v/>
      </c>
      <c r="O121" s="144" t="str">
        <f>IF(VLOOKUP($A121,'B2B - Flux 2 - UBL'!$A121:$P813,16,FALSE)=0,"",VLOOKUP($A121,'B2B - Flux 2 - UBL'!$A121:$P813,16,FALSE))</f>
        <v/>
      </c>
      <c r="P121" s="22" t="str">
        <f>IF(VLOOKUP($A121,'B2B - Flux 2 - UBL'!$A121:$Q813,17,FALSE)=0,"",VLOOKUP($A121,'B2B - Flux 2 - UBL'!$A121:$Q813,17,FALSE))</f>
        <v>BR-49</v>
      </c>
      <c r="Q121" s="27"/>
    </row>
    <row r="122" spans="1:17" ht="28.5" x14ac:dyDescent="0.25">
      <c r="A122" s="35" t="s">
        <v>334</v>
      </c>
      <c r="B122" s="29" t="s">
        <v>36</v>
      </c>
      <c r="C122" s="31"/>
      <c r="D122" s="32" t="s">
        <v>337</v>
      </c>
      <c r="E122" s="37"/>
      <c r="F122" s="37"/>
      <c r="G122" s="101" t="s">
        <v>734</v>
      </c>
      <c r="H122" s="47" t="str">
        <f>IF(VLOOKUP($A122,'B2B - Flux 2 - UBL'!$A122:$P813,9,FALSE)=0,"",VLOOKUP($A122,'B2B - Flux 2 - UBL'!$A122:$P813,9,FALSE))</f>
        <v>TEXTE</v>
      </c>
      <c r="I122" s="47">
        <f>IF(VLOOKUP($A122,'B2B - Flux 2 - UBL'!$A122:$P813,10,FALSE)=0,"",VLOOKUP($A122,'B2B - Flux 2 - UBL'!$A122:$P813,10,FALSE))</f>
        <v>100</v>
      </c>
      <c r="J122" s="28" t="str">
        <f>IF(VLOOKUP($A122,'B2B - Flux 2 - UBL'!$A122:$P813,11,FALSE)=0,"",VLOOKUP($A122,'B2B - Flux 2 - UBL'!$A122:$P813,11,FALSE))</f>
        <v/>
      </c>
      <c r="K122" s="55" t="str">
        <f>IF(VLOOKUP($A122,'B2B - Flux 2 - UBL'!$A122:$P813,12,FALSE)=0,"",VLOOKUP($A122,'B2B - Flux 2 - UBL'!$A122:$P813,12,FALSE))</f>
        <v/>
      </c>
      <c r="L122" s="27" t="str">
        <f>IF(VLOOKUP($A122,'B2B - Flux 2 - UBL'!$A122:$P813,13,FALSE)=0,"",VLOOKUP($A122,'B2B - Flux 2 - UBL'!$A122:$P813,13,FALSE))</f>
        <v>Texte indiquant le mode selon lequel un paiement doit être ou a été effectué.</v>
      </c>
      <c r="M122" s="27" t="str">
        <f>IF(VLOOKUP($A122,'B2B - Flux 2 - UBL'!$A122:$P813,14,FALSE)=0,"",VLOOKUP($A122,'B2B - Flux 2 - UBL'!$A122:$P813,14,FALSE))</f>
        <v>Exemple : espèces, carte de crédit, etc.</v>
      </c>
      <c r="N122" s="144" t="str">
        <f>IF(VLOOKUP($A122,'B2B - Flux 2 - UBL'!$A122:$P814,15,FALSE)=0,"",VLOOKUP($A122,'B2B - Flux 2 - UBL'!$A122:$P814,15,FALSE))</f>
        <v/>
      </c>
      <c r="O122" s="144" t="str">
        <f>IF(VLOOKUP($A122,'B2B - Flux 2 - UBL'!$A122:$P814,16,FALSE)=0,"",VLOOKUP($A122,'B2B - Flux 2 - UBL'!$A122:$P814,16,FALSE))</f>
        <v/>
      </c>
      <c r="P122" s="22" t="str">
        <f>IF(VLOOKUP($A122,'B2B - Flux 2 - UBL'!$A122:$Q814,17,FALSE)=0,"",VLOOKUP($A122,'B2B - Flux 2 - UBL'!$A122:$Q814,17,FALSE))</f>
        <v/>
      </c>
      <c r="Q122" s="27"/>
    </row>
    <row r="123" spans="1:17" ht="99.75" x14ac:dyDescent="0.25">
      <c r="A123" s="35" t="s">
        <v>335</v>
      </c>
      <c r="B123" s="29" t="s">
        <v>36</v>
      </c>
      <c r="C123" s="31"/>
      <c r="D123" s="32" t="s">
        <v>338</v>
      </c>
      <c r="E123" s="37"/>
      <c r="F123" s="37"/>
      <c r="G123" s="101" t="s">
        <v>735</v>
      </c>
      <c r="H123" s="47" t="str">
        <f>IF(VLOOKUP($A123,'B2B - Flux 2 - UBL'!$A123:$P814,9,FALSE)=0,"",VLOOKUP($A123,'B2B - Flux 2 - UBL'!$A123:$P814,9,FALSE))</f>
        <v>TEXTE</v>
      </c>
      <c r="I123" s="47">
        <f>IF(VLOOKUP($A123,'B2B - Flux 2 - UBL'!$A123:$P814,10,FALSE)=0,"",VLOOKUP($A123,'B2B - Flux 2 - UBL'!$A123:$P814,10,FALSE))</f>
        <v>100</v>
      </c>
      <c r="J123" s="28" t="str">
        <f>IF(VLOOKUP($A123,'B2B - Flux 2 - UBL'!$A123:$P814,11,FALSE)=0,"",VLOOKUP($A123,'B2B - Flux 2 - UBL'!$A123:$P814,11,FALSE))</f>
        <v/>
      </c>
      <c r="K123" s="55" t="str">
        <f>IF(VLOOKUP($A123,'B2B - Flux 2 - UBL'!$A123:$P814,12,FALSE)=0,"",VLOOKUP($A123,'B2B - Flux 2 - UBL'!$A123:$P814,12,FALSE))</f>
        <v/>
      </c>
      <c r="L123" s="27" t="str">
        <f>IF(VLOOKUP($A123,'B2B - Flux 2 - UBL'!$A123:$P814,13,FALSE)=0,"",VLOOKUP($A123,'B2B - Flux 2 - UBL'!$A123:$P814,13,FALSE))</f>
        <v>Valeur textuelle utilisée pour établir un lien entre le paiement et la Facture, émise par le Vendeur.</v>
      </c>
      <c r="M123" s="27" t="str">
        <f>IF(VLOOKUP($A123,'B2B - Flux 2 - UBL'!$A123:$P814,14,FALSE)=0,"",VLOOKUP($A123,'B2B - Flux 2 - UBL'!$A123:$P814,14,FALSE))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N123" s="144" t="str">
        <f>IF(VLOOKUP($A123,'B2B - Flux 2 - UBL'!$A123:$P815,15,FALSE)=0,"",VLOOKUP($A123,'B2B - Flux 2 - UBL'!$A123:$P815,15,FALSE))</f>
        <v/>
      </c>
      <c r="O123" s="144" t="str">
        <f>IF(VLOOKUP($A123,'B2B - Flux 2 - UBL'!$A123:$P815,16,FALSE)=0,"",VLOOKUP($A123,'B2B - Flux 2 - UBL'!$A123:$P815,16,FALSE))</f>
        <v/>
      </c>
      <c r="P123" s="22" t="str">
        <f>IF(VLOOKUP($A123,'B2B - Flux 2 - UBL'!$A123:$Q815,17,FALSE)=0,"",VLOOKUP($A123,'B2B - Flux 2 - UBL'!$A123:$Q815,17,FALSE))</f>
        <v/>
      </c>
      <c r="Q123" s="27"/>
    </row>
    <row r="124" spans="1:17" ht="42.75" x14ac:dyDescent="0.25">
      <c r="A124" s="35" t="s">
        <v>354</v>
      </c>
      <c r="B124" s="29" t="s">
        <v>50</v>
      </c>
      <c r="C124" s="31"/>
      <c r="D124" s="48" t="s">
        <v>339</v>
      </c>
      <c r="E124" s="37"/>
      <c r="F124" s="37"/>
      <c r="G124" s="101" t="s">
        <v>736</v>
      </c>
      <c r="H124" s="67" t="str">
        <f>IF(VLOOKUP($A124,'B2B - Flux 2 - UBL'!$A124:$P815,9,FALSE)=0,"",VLOOKUP($A124,'B2B - Flux 2 - UBL'!$A124:$P815,9,FALSE))</f>
        <v/>
      </c>
      <c r="I124" s="118" t="str">
        <f>IF(VLOOKUP($A124,'B2B - Flux 2 - UBL'!$A124:$P815,10,FALSE)=0,"",VLOOKUP($A124,'B2B - Flux 2 - UBL'!$A124:$P815,10,FALSE))</f>
        <v/>
      </c>
      <c r="J124" s="173" t="str">
        <f>IF(VLOOKUP($A124,'B2B - Flux 2 - UBL'!$A124:$P815,11,FALSE)=0,"",VLOOKUP($A124,'B2B - Flux 2 - UBL'!$A124:$P815,11,FALSE))</f>
        <v/>
      </c>
      <c r="K124" s="118" t="str">
        <f>IF(VLOOKUP($A124,'B2B - Flux 2 - UBL'!$A124:$P815,12,FALSE)=0,"",VLOOKUP($A124,'B2B - Flux 2 - UBL'!$A124:$P815,12,FALSE))</f>
        <v/>
      </c>
      <c r="L124" s="132" t="str">
        <f>IF(VLOOKUP($A124,'B2B - Flux 2 - UBL'!$A124:$P815,13,FALSE)=0,"",VLOOKUP($A124,'B2B - Flux 2 - UBL'!$A124:$P815,13,FALSE))</f>
        <v>Groupe de termes métiers fournissant des informations sur le paiement par virement.</v>
      </c>
      <c r="M124" s="132" t="str">
        <f>IF(VLOOKUP($A124,'B2B - Flux 2 - UBL'!$A124:$P815,14,FALSE)=0,"",VLOOKUP($A124,'B2B - Flux 2 - UBL'!$A124:$P815,14,FALSE))</f>
        <v/>
      </c>
      <c r="N124" s="146" t="str">
        <f>IF(VLOOKUP($A124,'B2B - Flux 2 - UBL'!$A124:$P816,15,FALSE)=0,"",VLOOKUP($A124,'B2B - Flux 2 - UBL'!$A124:$P816,15,FALSE))</f>
        <v/>
      </c>
      <c r="O124" s="118" t="str">
        <f>IF(VLOOKUP($A124,'B2B - Flux 2 - UBL'!$A124:$P816,16,FALSE)=0,"",VLOOKUP($A124,'B2B - Flux 2 - UBL'!$A124:$P816,16,FALSE))</f>
        <v/>
      </c>
      <c r="P124" s="156" t="str">
        <f>IF(VLOOKUP($A124,'B2B - Flux 2 - UBL'!$A124:$Q816,17,FALSE)=0,"",VLOOKUP($A124,'B2B - Flux 2 - UBL'!$A124:$Q816,17,FALSE))</f>
        <v/>
      </c>
      <c r="Q124" s="118"/>
    </row>
    <row r="125" spans="1:17" ht="42.75" x14ac:dyDescent="0.25">
      <c r="A125" s="43" t="s">
        <v>343</v>
      </c>
      <c r="B125" s="29" t="s">
        <v>19</v>
      </c>
      <c r="C125" s="31"/>
      <c r="D125" s="84"/>
      <c r="E125" s="85" t="s">
        <v>340</v>
      </c>
      <c r="F125" s="50"/>
      <c r="G125" s="101" t="s">
        <v>737</v>
      </c>
      <c r="H125" s="47" t="str">
        <f>IF(VLOOKUP($A125,'B2B - Flux 2 - UBL'!$A125:$P816,9,FALSE)=0,"",VLOOKUP($A125,'B2B - Flux 2 - UBL'!$A125:$P816,9,FALSE))</f>
        <v>IDENTIFIANT</v>
      </c>
      <c r="I125" s="47" t="str">
        <f>IF(VLOOKUP($A125,'B2B - Flux 2 - UBL'!$A125:$P816,10,FALSE)=0,"",VLOOKUP($A125,'B2B - Flux 2 - UBL'!$A125:$P816,10,FALSE))</f>
        <v/>
      </c>
      <c r="J125" s="28" t="str">
        <f>IF(VLOOKUP($A125,'B2B - Flux 2 - UBL'!$A125:$P816,11,FALSE)=0,"",VLOOKUP($A125,'B2B - Flux 2 - UBL'!$A125:$P816,11,FALSE))</f>
        <v/>
      </c>
      <c r="K125" s="55" t="str">
        <f>IF(VLOOKUP($A125,'B2B - Flux 2 - UBL'!$A125:$P816,12,FALSE)=0,"",VLOOKUP($A125,'B2B - Flux 2 - UBL'!$A125:$P816,12,FALSE))</f>
        <v/>
      </c>
      <c r="L125" s="27" t="str">
        <f>IF(VLOOKUP($A125,'B2B - Flux 2 - UBL'!$A125:$P816,13,FALSE)=0,"",VLOOKUP($A125,'B2B - Flux 2 - UBL'!$A125:$P816,13,FALSE))</f>
        <v>Identifiant unique du compte bancaire, domicilié dans un établissement financier, sur lequel il convient que soit effectué le paiement.</v>
      </c>
      <c r="M125" s="27" t="str">
        <f>IF(VLOOKUP($A125,'B2B - Flux 2 - UBL'!$A125:$P816,14,FALSE)=0,"",VLOOKUP($A125,'B2B - Flux 2 - UBL'!$A125:$P816,14,FALSE))</f>
        <v>Exemple : IBAN ou numéro de compte national.</v>
      </c>
      <c r="N125" s="144" t="str">
        <f>IF(VLOOKUP($A125,'B2B - Flux 2 - UBL'!$A125:$P817,15,FALSE)=0,"",VLOOKUP($A125,'B2B - Flux 2 - UBL'!$A125:$P817,15,FALSE))</f>
        <v>G1.21</v>
      </c>
      <c r="O125" s="144" t="str">
        <f>IF(VLOOKUP($A125,'B2B - Flux 2 - UBL'!$A125:$P817,16,FALSE)=0,"",VLOOKUP($A125,'B2B - Flux 2 - UBL'!$A125:$P817,16,FALSE))</f>
        <v/>
      </c>
      <c r="P125" s="22" t="str">
        <f>IF(VLOOKUP($A125,'B2B - Flux 2 - UBL'!$A125:$Q817,17,FALSE)=0,"",VLOOKUP($A125,'B2B - Flux 2 - UBL'!$A125:$Q817,17,FALSE))</f>
        <v>BR-50
BR-61</v>
      </c>
      <c r="Q125" s="27"/>
    </row>
    <row r="126" spans="1:17" ht="42.75" x14ac:dyDescent="0.25">
      <c r="A126" s="43" t="s">
        <v>344</v>
      </c>
      <c r="B126" s="29" t="s">
        <v>36</v>
      </c>
      <c r="C126" s="31"/>
      <c r="D126" s="84"/>
      <c r="E126" s="85" t="s">
        <v>341</v>
      </c>
      <c r="F126" s="50"/>
      <c r="G126" s="101" t="s">
        <v>738</v>
      </c>
      <c r="H126" s="47" t="str">
        <f>IF(VLOOKUP($A126,'B2B - Flux 2 - UBL'!$A126:$P817,9,FALSE)=0,"",VLOOKUP($A126,'B2B - Flux 2 - UBL'!$A126:$P817,9,FALSE))</f>
        <v>TEXTE</v>
      </c>
      <c r="I126" s="47">
        <f>IF(VLOOKUP($A126,'B2B - Flux 2 - UBL'!$A126:$P817,10,FALSE)=0,"",VLOOKUP($A126,'B2B - Flux 2 - UBL'!$A126:$P817,10,FALSE))</f>
        <v>100</v>
      </c>
      <c r="J126" s="28" t="str">
        <f>IF(VLOOKUP($A126,'B2B - Flux 2 - UBL'!$A126:$P817,11,FALSE)=0,"",VLOOKUP($A126,'B2B - Flux 2 - UBL'!$A126:$P817,11,FALSE))</f>
        <v/>
      </c>
      <c r="K126" s="55" t="str">
        <f>IF(VLOOKUP($A126,'B2B - Flux 2 - UBL'!$A126:$P817,12,FALSE)=0,"",VLOOKUP($A126,'B2B - Flux 2 - UBL'!$A126:$P817,12,FALSE))</f>
        <v/>
      </c>
      <c r="L126" s="27" t="str">
        <f>IF(VLOOKUP($A126,'B2B - Flux 2 - UBL'!$A126:$P817,13,FALSE)=0,"",VLOOKUP($A126,'B2B - Flux 2 - UBL'!$A126:$P817,13,FALSE))</f>
        <v>Nom d'un compte bancaire, domicilié dans un établissement financier, sur lequel il convient que soit effectué le paiement.</v>
      </c>
      <c r="M126" s="27" t="str">
        <f>IF(VLOOKUP($A126,'B2B - Flux 2 - UBL'!$A126:$P817,14,FALSE)=0,"",VLOOKUP($A126,'B2B - Flux 2 - UBL'!$A126:$P817,14,FALSE))</f>
        <v/>
      </c>
      <c r="N126" s="144" t="str">
        <f>IF(VLOOKUP($A126,'B2B - Flux 2 - UBL'!$A126:$P818,15,FALSE)=0,"",VLOOKUP($A126,'B2B - Flux 2 - UBL'!$A126:$P818,15,FALSE))</f>
        <v/>
      </c>
      <c r="O126" s="144" t="str">
        <f>IF(VLOOKUP($A126,'B2B - Flux 2 - UBL'!$A126:$P818,16,FALSE)=0,"",VLOOKUP($A126,'B2B - Flux 2 - UBL'!$A126:$P818,16,FALSE))</f>
        <v/>
      </c>
      <c r="P126" s="22" t="str">
        <f>IF(VLOOKUP($A126,'B2B - Flux 2 - UBL'!$A126:$Q818,17,FALSE)=0,"",VLOOKUP($A126,'B2B - Flux 2 - UBL'!$A126:$Q818,17,FALSE))</f>
        <v/>
      </c>
      <c r="Q126" s="27"/>
    </row>
    <row r="127" spans="1:17" ht="42.75" x14ac:dyDescent="0.25">
      <c r="A127" s="43" t="s">
        <v>345</v>
      </c>
      <c r="B127" s="29" t="s">
        <v>36</v>
      </c>
      <c r="C127" s="31"/>
      <c r="D127" s="83"/>
      <c r="E127" s="85" t="s">
        <v>342</v>
      </c>
      <c r="F127" s="50"/>
      <c r="G127" s="101" t="s">
        <v>739</v>
      </c>
      <c r="H127" s="47" t="str">
        <f>IF(VLOOKUP($A127,'B2B - Flux 2 - UBL'!$A127:$P818,9,FALSE)=0,"",VLOOKUP($A127,'B2B - Flux 2 - UBL'!$A127:$P818,9,FALSE))</f>
        <v>IDENTIFIANT</v>
      </c>
      <c r="I127" s="47" t="str">
        <f>IF(VLOOKUP($A127,'B2B - Flux 2 - UBL'!$A127:$P818,10,FALSE)=0,"",VLOOKUP($A127,'B2B - Flux 2 - UBL'!$A127:$P818,10,FALSE))</f>
        <v/>
      </c>
      <c r="J127" s="28" t="str">
        <f>IF(VLOOKUP($A127,'B2B - Flux 2 - UBL'!$A127:$P818,11,FALSE)=0,"",VLOOKUP($A127,'B2B - Flux 2 - UBL'!$A127:$P818,11,FALSE))</f>
        <v/>
      </c>
      <c r="K127" s="55" t="str">
        <f>IF(VLOOKUP($A127,'B2B - Flux 2 - UBL'!$A127:$P818,12,FALSE)=0,"",VLOOKUP($A127,'B2B - Flux 2 - UBL'!$A127:$P818,12,FALSE))</f>
        <v/>
      </c>
      <c r="L127" s="27" t="str">
        <f>IF(VLOOKUP($A127,'B2B - Flux 2 - UBL'!$A127:$P818,13,FALSE)=0,"",VLOOKUP($A127,'B2B - Flux 2 - UBL'!$A127:$P818,13,FALSE))</f>
        <v>Identifiant de l'établissement financier dans lequel est domicilié un compte bancaire.</v>
      </c>
      <c r="M127" s="27" t="str">
        <f>IF(VLOOKUP($A127,'B2B - Flux 2 - UBL'!$A127:$P818,14,FALSE)=0,"",VLOOKUP($A127,'B2B - Flux 2 - UBL'!$A127:$P818,14,FALSE))</f>
        <v>Exemple : code BIC ou NCC.</v>
      </c>
      <c r="N127" s="144" t="str">
        <f>IF(VLOOKUP($A127,'B2B - Flux 2 - UBL'!$A127:$P819,15,FALSE)=0,"",VLOOKUP($A127,'B2B - Flux 2 - UBL'!$A127:$P819,15,FALSE))</f>
        <v>G1.20
G1.21</v>
      </c>
      <c r="O127" s="144" t="str">
        <f>IF(VLOOKUP($A127,'B2B - Flux 2 - UBL'!$A127:$P819,16,FALSE)=0,"",VLOOKUP($A127,'B2B - Flux 2 - UBL'!$A127:$P819,16,FALSE))</f>
        <v/>
      </c>
      <c r="P127" s="22" t="str">
        <f>IF(VLOOKUP($A127,'B2B - Flux 2 - UBL'!$A127:$Q819,17,FALSE)=0,"",VLOOKUP($A127,'B2B - Flux 2 - UBL'!$A127:$Q819,17,FALSE))</f>
        <v/>
      </c>
      <c r="Q127" s="27"/>
    </row>
    <row r="128" spans="1:17" ht="42.75" x14ac:dyDescent="0.25">
      <c r="A128" s="35" t="s">
        <v>353</v>
      </c>
      <c r="B128" s="29" t="s">
        <v>36</v>
      </c>
      <c r="C128" s="31"/>
      <c r="D128" s="48" t="s">
        <v>355</v>
      </c>
      <c r="E128" s="37"/>
      <c r="F128" s="37"/>
      <c r="G128" s="101" t="s">
        <v>740</v>
      </c>
      <c r="H128" s="67" t="str">
        <f>IF(VLOOKUP($A128,'B2B - Flux 2 - UBL'!$A128:$P819,9,FALSE)=0,"",VLOOKUP($A128,'B2B - Flux 2 - UBL'!$A128:$P819,9,FALSE))</f>
        <v/>
      </c>
      <c r="I128" s="118" t="str">
        <f>IF(VLOOKUP($A128,'B2B - Flux 2 - UBL'!$A128:$P819,10,FALSE)=0,"",VLOOKUP($A128,'B2B - Flux 2 - UBL'!$A128:$P819,10,FALSE))</f>
        <v/>
      </c>
      <c r="J128" s="173" t="str">
        <f>IF(VLOOKUP($A128,'B2B - Flux 2 - UBL'!$A128:$P819,11,FALSE)=0,"",VLOOKUP($A128,'B2B - Flux 2 - UBL'!$A128:$P819,11,FALSE))</f>
        <v/>
      </c>
      <c r="K128" s="118" t="str">
        <f>IF(VLOOKUP($A128,'B2B - Flux 2 - UBL'!$A128:$P819,12,FALSE)=0,"",VLOOKUP($A128,'B2B - Flux 2 - UBL'!$A128:$P819,12,FALSE))</f>
        <v/>
      </c>
      <c r="L128" s="132" t="str">
        <f>IF(VLOOKUP($A128,'B2B - Flux 2 - UBL'!$A128:$P819,13,FALSE)=0,"",VLOOKUP($A128,'B2B - Flux 2 - UBL'!$A128:$P819,13,FALSE))</f>
        <v>Groupe de termes métiers fournissant des informations sur la carte utilisée pour le paiement.</v>
      </c>
      <c r="M128" s="132" t="str">
        <f>IF(VLOOKUP($A128,'B2B - Flux 2 - UBL'!$A128:$P819,14,FALSE)=0,"",VLOOKUP($A128,'B2B - Flux 2 - UBL'!$A128:$P819,14,FALSE))</f>
        <v>Utilisé seulement si l'Acheteur a choisi de payer par carte de crédit ou de débit.</v>
      </c>
      <c r="N128" s="146" t="str">
        <f>IF(VLOOKUP($A128,'B2B - Flux 2 - UBL'!$A128:$P820,15,FALSE)=0,"",VLOOKUP($A128,'B2B - Flux 2 - UBL'!$A128:$P820,15,FALSE))</f>
        <v/>
      </c>
      <c r="O128" s="118" t="str">
        <f>IF(VLOOKUP($A128,'B2B - Flux 2 - UBL'!$A128:$P820,16,FALSE)=0,"",VLOOKUP($A128,'B2B - Flux 2 - UBL'!$A128:$P820,16,FALSE))</f>
        <v/>
      </c>
      <c r="P128" s="156" t="str">
        <f>IF(VLOOKUP($A128,'B2B - Flux 2 - UBL'!$A128:$Q820,17,FALSE)=0,"",VLOOKUP($A128,'B2B - Flux 2 - UBL'!$A128:$Q820,17,FALSE))</f>
        <v/>
      </c>
      <c r="Q128" s="118"/>
    </row>
    <row r="129" spans="1:17" ht="57" x14ac:dyDescent="0.25">
      <c r="A129" s="43" t="s">
        <v>356</v>
      </c>
      <c r="B129" s="29" t="s">
        <v>19</v>
      </c>
      <c r="C129" s="31"/>
      <c r="D129" s="84"/>
      <c r="E129" s="85" t="s">
        <v>340</v>
      </c>
      <c r="F129" s="50"/>
      <c r="G129" s="101" t="s">
        <v>741</v>
      </c>
      <c r="H129" s="47" t="str">
        <f>IF(VLOOKUP($A129,'B2B - Flux 2 - UBL'!$A129:$P820,9,FALSE)=0,"",VLOOKUP($A129,'B2B - Flux 2 - UBL'!$A129:$P820,9,FALSE))</f>
        <v>TEXTE</v>
      </c>
      <c r="I129" s="47" t="str">
        <f>IF(VLOOKUP($A129,'B2B - Flux 2 - UBL'!$A129:$P820,10,FALSE)=0,"",VLOOKUP($A129,'B2B - Flux 2 - UBL'!$A129:$P820,10,FALSE))</f>
        <v/>
      </c>
      <c r="J129" s="28" t="str">
        <f>IF(VLOOKUP($A129,'B2B - Flux 2 - UBL'!$A129:$P820,11,FALSE)=0,"",VLOOKUP($A129,'B2B - Flux 2 - UBL'!$A129:$P820,11,FALSE))</f>
        <v/>
      </c>
      <c r="K129" s="55" t="str">
        <f>IF(VLOOKUP($A129,'B2B - Flux 2 - UBL'!$A129:$P820,12,FALSE)=0,"",VLOOKUP($A129,'B2B - Flux 2 - UBL'!$A129:$P820,12,FALSE))</f>
        <v/>
      </c>
      <c r="L129" s="27" t="str">
        <f>IF(VLOOKUP($A129,'B2B - Flux 2 - UBL'!$A129:$P820,13,FALSE)=0,"",VLOOKUP($A129,'B2B - Flux 2 - UBL'!$A129:$P820,13,FALSE))</f>
        <v>Numéro de compte primaire (PAN) de la carte utilisée pour le paiement.</v>
      </c>
      <c r="M129" s="27" t="str">
        <f>IF(VLOOKUP($A129,'B2B - Flux 2 - UBL'!$A129:$P820,14,FALSE)=0,"",VLOOKUP($A129,'B2B - Flux 2 - UBL'!$A129:$P820,14,FALSE))</f>
        <v>Conformément aux exigences générales applicables dans les établissements financiers, il convient qu'une Facture ne comporte jamais l'intégralité du numéro de compte primaire d'une carte, mais seulement les 4 à 6 derniers chiffres.</v>
      </c>
      <c r="N129" s="144" t="str">
        <f>IF(VLOOKUP($A129,'B2B - Flux 2 - UBL'!$A129:$P821,15,FALSE)=0,"",VLOOKUP($A129,'B2B - Flux 2 - UBL'!$A129:$P821,15,FALSE))</f>
        <v/>
      </c>
      <c r="O129" s="144" t="str">
        <f>IF(VLOOKUP($A129,'B2B - Flux 2 - UBL'!$A129:$P821,16,FALSE)=0,"",VLOOKUP($A129,'B2B - Flux 2 - UBL'!$A129:$P821,16,FALSE))</f>
        <v/>
      </c>
      <c r="P129" s="22" t="str">
        <f>IF(VLOOKUP($A129,'B2B - Flux 2 - UBL'!$A129:$Q821,17,FALSE)=0,"",VLOOKUP($A129,'B2B - Flux 2 - UBL'!$A129:$Q821,17,FALSE))</f>
        <v>BR-51</v>
      </c>
      <c r="Q129" s="27"/>
    </row>
    <row r="130" spans="1:17" ht="42.75" x14ac:dyDescent="0.25">
      <c r="A130" s="43" t="s">
        <v>357</v>
      </c>
      <c r="B130" s="29" t="s">
        <v>36</v>
      </c>
      <c r="C130" s="31"/>
      <c r="D130" s="84"/>
      <c r="E130" s="85" t="s">
        <v>341</v>
      </c>
      <c r="F130" s="50"/>
      <c r="G130" s="101" t="s">
        <v>742</v>
      </c>
      <c r="H130" s="47" t="str">
        <f>IF(VLOOKUP($A130,'B2B - Flux 2 - UBL'!$A130:$P821,9,FALSE)=0,"",VLOOKUP($A130,'B2B - Flux 2 - UBL'!$A130:$P821,9,FALSE))</f>
        <v>TEXTE</v>
      </c>
      <c r="I130" s="47">
        <f>IF(VLOOKUP($A130,'B2B - Flux 2 - UBL'!$A130:$P821,10,FALSE)=0,"",VLOOKUP($A130,'B2B - Flux 2 - UBL'!$A130:$P821,10,FALSE))</f>
        <v>100</v>
      </c>
      <c r="J130" s="28" t="str">
        <f>IF(VLOOKUP($A130,'B2B - Flux 2 - UBL'!$A130:$P821,11,FALSE)=0,"",VLOOKUP($A130,'B2B - Flux 2 - UBL'!$A130:$P821,11,FALSE))</f>
        <v/>
      </c>
      <c r="K130" s="55" t="str">
        <f>IF(VLOOKUP($A130,'B2B - Flux 2 - UBL'!$A130:$P821,12,FALSE)=0,"",VLOOKUP($A130,'B2B - Flux 2 - UBL'!$A130:$P821,12,FALSE))</f>
        <v/>
      </c>
      <c r="L130" s="27" t="str">
        <f>IF(VLOOKUP($A130,'B2B - Flux 2 - UBL'!$A130:$P821,13,FALSE)=0,"",VLOOKUP($A130,'B2B - Flux 2 - UBL'!$A130:$P821,13,FALSE))</f>
        <v>Nom du titulaire de la carte de paiement</v>
      </c>
      <c r="M130" s="27" t="str">
        <f>IF(VLOOKUP($A130,'B2B - Flux 2 - UBL'!$A130:$P821,14,FALSE)=0,"",VLOOKUP($A130,'B2B - Flux 2 - UBL'!$A130:$P821,14,FALSE))</f>
        <v/>
      </c>
      <c r="N130" s="144" t="str">
        <f>IF(VLOOKUP($A130,'B2B - Flux 2 - UBL'!$A130:$P822,15,FALSE)=0,"",VLOOKUP($A130,'B2B - Flux 2 - UBL'!$A130:$P822,15,FALSE))</f>
        <v/>
      </c>
      <c r="O130" s="144" t="str">
        <f>IF(VLOOKUP($A130,'B2B - Flux 2 - UBL'!$A130:$P822,16,FALSE)=0,"",VLOOKUP($A130,'B2B - Flux 2 - UBL'!$A130:$P822,16,FALSE))</f>
        <v/>
      </c>
      <c r="P130" s="22" t="str">
        <f>IF(VLOOKUP($A130,'B2B - Flux 2 - UBL'!$A130:$Q822,17,FALSE)=0,"",VLOOKUP($A130,'B2B - Flux 2 - UBL'!$A130:$Q822,17,FALSE))</f>
        <v/>
      </c>
      <c r="Q130" s="27"/>
    </row>
    <row r="131" spans="1:17" ht="57" x14ac:dyDescent="0.25">
      <c r="A131" s="35" t="s">
        <v>358</v>
      </c>
      <c r="B131" s="29" t="s">
        <v>36</v>
      </c>
      <c r="C131" s="31"/>
      <c r="D131" s="48" t="s">
        <v>355</v>
      </c>
      <c r="E131" s="37"/>
      <c r="F131" s="37"/>
      <c r="G131" s="101" t="s">
        <v>743</v>
      </c>
      <c r="H131" s="67" t="str">
        <f>IF(VLOOKUP($A131,'B2B - Flux 2 - UBL'!$A131:$P822,9,FALSE)=0,"",VLOOKUP($A131,'B2B - Flux 2 - UBL'!$A131:$P822,9,FALSE))</f>
        <v/>
      </c>
      <c r="I131" s="118" t="str">
        <f>IF(VLOOKUP($A131,'B2B - Flux 2 - UBL'!$A131:$P822,10,FALSE)=0,"",VLOOKUP($A131,'B2B - Flux 2 - UBL'!$A131:$P822,10,FALSE))</f>
        <v/>
      </c>
      <c r="J131" s="173" t="str">
        <f>IF(VLOOKUP($A131,'B2B - Flux 2 - UBL'!$A131:$P822,11,FALSE)=0,"",VLOOKUP($A131,'B2B - Flux 2 - UBL'!$A131:$P822,11,FALSE))</f>
        <v/>
      </c>
      <c r="K131" s="118" t="str">
        <f>IF(VLOOKUP($A131,'B2B - Flux 2 - UBL'!$A131:$P822,12,FALSE)=0,"",VLOOKUP($A131,'B2B - Flux 2 - UBL'!$A131:$P822,12,FALSE))</f>
        <v/>
      </c>
      <c r="L131" s="132" t="str">
        <f>IF(VLOOKUP($A131,'B2B - Flux 2 - UBL'!$A131:$P822,13,FALSE)=0,"",VLOOKUP($A131,'B2B - Flux 2 - UBL'!$A131:$P822,13,FALSE))</f>
        <v>Groupe de termes métiers spécifiant un prélèvement.</v>
      </c>
      <c r="M131" s="132" t="str">
        <f>IF(VLOOKUP($A131,'B2B - Flux 2 - UBL'!$A131:$P822,14,FALSE)=0,"",VLOOKUP($A131,'B2B - Flux 2 - UBL'!$A131:$P822,14,FALSE))</f>
        <v>Ce groupe peut être utilisé pour préciser dans la facture que le paiement sera effectué par le biais d'un SEPA ou d'un autre prélèvement initié par le Vendeur, conformément aux règles du SEPA ou d'un autre système de prélèvement.</v>
      </c>
      <c r="N131" s="146" t="str">
        <f>IF(VLOOKUP($A131,'B2B - Flux 2 - UBL'!$A131:$P823,15,FALSE)=0,"",VLOOKUP($A131,'B2B - Flux 2 - UBL'!$A131:$P823,15,FALSE))</f>
        <v/>
      </c>
      <c r="O131" s="118" t="str">
        <f>IF(VLOOKUP($A131,'B2B - Flux 2 - UBL'!$A131:$P823,16,FALSE)=0,"",VLOOKUP($A131,'B2B - Flux 2 - UBL'!$A131:$P823,16,FALSE))</f>
        <v/>
      </c>
      <c r="P131" s="156" t="str">
        <f>IF(VLOOKUP($A131,'B2B - Flux 2 - UBL'!$A131:$Q823,17,FALSE)=0,"",VLOOKUP($A131,'B2B - Flux 2 - UBL'!$A131:$Q823,17,FALSE))</f>
        <v/>
      </c>
      <c r="Q131" s="118"/>
    </row>
    <row r="132" spans="1:17" ht="28.5" x14ac:dyDescent="0.25">
      <c r="A132" s="43" t="s">
        <v>359</v>
      </c>
      <c r="B132" s="29" t="s">
        <v>36</v>
      </c>
      <c r="C132" s="31"/>
      <c r="D132" s="84"/>
      <c r="E132" s="85" t="s">
        <v>340</v>
      </c>
      <c r="F132" s="50"/>
      <c r="G132" s="101" t="s">
        <v>744</v>
      </c>
      <c r="H132" s="47" t="str">
        <f>IF(VLOOKUP($A132,'B2B - Flux 2 - UBL'!$A132:$P823,9,FALSE)=0,"",VLOOKUP($A132,'B2B - Flux 2 - UBL'!$A132:$P823,9,FALSE))</f>
        <v>IDENTIFIANT</v>
      </c>
      <c r="I132" s="47" t="str">
        <f>IF(VLOOKUP($A132,'B2B - Flux 2 - UBL'!$A132:$P823,10,FALSE)=0,"",VLOOKUP($A132,'B2B - Flux 2 - UBL'!$A132:$P823,10,FALSE))</f>
        <v/>
      </c>
      <c r="J132" s="28" t="str">
        <f>IF(VLOOKUP($A132,'B2B - Flux 2 - UBL'!$A132:$P823,11,FALSE)=0,"",VLOOKUP($A132,'B2B - Flux 2 - UBL'!$A132:$P823,11,FALSE))</f>
        <v/>
      </c>
      <c r="K132" s="55" t="str">
        <f>IF(VLOOKUP($A132,'B2B - Flux 2 - UBL'!$A132:$P823,12,FALSE)=0,"",VLOOKUP($A132,'B2B - Flux 2 - UBL'!$A132:$P823,12,FALSE))</f>
        <v/>
      </c>
      <c r="L132" s="27" t="str">
        <f>IF(VLOOKUP($A132,'B2B - Flux 2 - UBL'!$A132:$P823,13,FALSE)=0,"",VLOOKUP($A132,'B2B - Flux 2 - UBL'!$A132:$P823,13,FALSE))</f>
        <v>Identifiant unique attribué par le Bénéficiaire, utilisé comme référence pour le mandat de prélèvement automatique.</v>
      </c>
      <c r="M132" s="27" t="str">
        <f>IF(VLOOKUP($A132,'B2B - Flux 2 - UBL'!$A132:$P823,14,FALSE)=0,"",VLOOKUP($A132,'B2B - Flux 2 - UBL'!$A132:$P823,14,FALSE))</f>
        <v>Élément d'information obligatoire en cas de prélèvement SEPA.</v>
      </c>
      <c r="N132" s="144" t="str">
        <f>IF(VLOOKUP($A132,'B2B - Flux 2 - UBL'!$A132:$P824,15,FALSE)=0,"",VLOOKUP($A132,'B2B - Flux 2 - UBL'!$A132:$P824,15,FALSE))</f>
        <v/>
      </c>
      <c r="O132" s="144" t="str">
        <f>IF(VLOOKUP($A132,'B2B - Flux 2 - UBL'!$A132:$P824,16,FALSE)=0,"",VLOOKUP($A132,'B2B - Flux 2 - UBL'!$A132:$P824,16,FALSE))</f>
        <v/>
      </c>
      <c r="P132" s="22" t="str">
        <f>IF(VLOOKUP($A132,'B2B - Flux 2 - UBL'!$A132:$Q824,17,FALSE)=0,"",VLOOKUP($A132,'B2B - Flux 2 - UBL'!$A132:$Q824,17,FALSE))</f>
        <v/>
      </c>
      <c r="Q132" s="27"/>
    </row>
    <row r="133" spans="1:17" ht="28.5" x14ac:dyDescent="0.25">
      <c r="A133" s="43" t="s">
        <v>360</v>
      </c>
      <c r="B133" s="29" t="s">
        <v>36</v>
      </c>
      <c r="C133" s="31"/>
      <c r="D133" s="84"/>
      <c r="E133" s="85" t="s">
        <v>341</v>
      </c>
      <c r="F133" s="50"/>
      <c r="G133" s="101" t="s">
        <v>745</v>
      </c>
      <c r="H133" s="47" t="str">
        <f>IF(VLOOKUP($A133,'B2B - Flux 2 - UBL'!$A133:$P824,9,FALSE)=0,"",VLOOKUP($A133,'B2B - Flux 2 - UBL'!$A133:$P824,9,FALSE))</f>
        <v>IDENTIFIANT</v>
      </c>
      <c r="I133" s="47">
        <f>IF(VLOOKUP($A133,'B2B - Flux 2 - UBL'!$A133:$P824,10,FALSE)=0,"",VLOOKUP($A133,'B2B - Flux 2 - UBL'!$A133:$P824,10,FALSE))</f>
        <v>100</v>
      </c>
      <c r="J133" s="28" t="str">
        <f>IF(VLOOKUP($A133,'B2B - Flux 2 - UBL'!$A133:$P824,11,FALSE)=0,"",VLOOKUP($A133,'B2B - Flux 2 - UBL'!$A133:$P824,11,FALSE))</f>
        <v/>
      </c>
      <c r="K133" s="55" t="str">
        <f>IF(VLOOKUP($A133,'B2B - Flux 2 - UBL'!$A133:$P824,12,FALSE)=0,"",VLOOKUP($A133,'B2B - Flux 2 - UBL'!$A133:$P824,12,FALSE))</f>
        <v/>
      </c>
      <c r="L133" s="27" t="str">
        <f>IF(VLOOKUP($A133,'B2B - Flux 2 - UBL'!$A133:$P824,13,FALSE)=0,"",VLOOKUP($A133,'B2B - Flux 2 - UBL'!$A133:$P824,13,FALSE))</f>
        <v>Identifiant de référence bancaire unique du Bénéficiaire ou du Vendeur, attribué par la banque du Bénéficiaire ou du Vendeur.</v>
      </c>
      <c r="M133" s="27" t="str">
        <f>IF(VLOOKUP($A133,'B2B - Flux 2 - UBL'!$A133:$P824,14,FALSE)=0,"",VLOOKUP($A133,'B2B - Flux 2 - UBL'!$A133:$P824,14,FALSE))</f>
        <v>Élément d'information obligatoire en cas de prélèvement SEPA.</v>
      </c>
      <c r="N133" s="144" t="str">
        <f>IF(VLOOKUP($A133,'B2B - Flux 2 - UBL'!$A133:$P825,15,FALSE)=0,"",VLOOKUP($A133,'B2B - Flux 2 - UBL'!$A133:$P825,15,FALSE))</f>
        <v/>
      </c>
      <c r="O133" s="144" t="str">
        <f>IF(VLOOKUP($A133,'B2B - Flux 2 - UBL'!$A133:$P825,16,FALSE)=0,"",VLOOKUP($A133,'B2B - Flux 2 - UBL'!$A133:$P825,16,FALSE))</f>
        <v/>
      </c>
      <c r="P133" s="22" t="str">
        <f>IF(VLOOKUP($A133,'B2B - Flux 2 - UBL'!$A133:$Q825,17,FALSE)=0,"",VLOOKUP($A133,'B2B - Flux 2 - UBL'!$A133:$Q825,17,FALSE))</f>
        <v/>
      </c>
      <c r="Q133" s="27"/>
    </row>
    <row r="134" spans="1:17" ht="42.75" x14ac:dyDescent="0.25">
      <c r="A134" s="43" t="s">
        <v>361</v>
      </c>
      <c r="B134" s="29" t="s">
        <v>36</v>
      </c>
      <c r="C134" s="45"/>
      <c r="D134" s="111"/>
      <c r="E134" s="85" t="s">
        <v>362</v>
      </c>
      <c r="F134" s="50"/>
      <c r="G134" s="101" t="s">
        <v>746</v>
      </c>
      <c r="H134" s="47" t="str">
        <f>IF(VLOOKUP($A134,'B2B - Flux 2 - UBL'!$A134:$P826,9,FALSE)=0,"",VLOOKUP($A134,'B2B - Flux 2 - UBL'!$A134:$P826,9,FALSE))</f>
        <v>IDENTIFIANT</v>
      </c>
      <c r="I134" s="28" t="str">
        <f>IF(VLOOKUP($A134,'B2B - Flux 2 - UBL'!$A134:$P826,10,FALSE)=0,"",VLOOKUP($A134,'B2B - Flux 2 - UBL'!$A134:$P826,10,FALSE))</f>
        <v/>
      </c>
      <c r="J134" s="28" t="str">
        <f>IF(VLOOKUP($A134,'B2B - Flux 2 - UBL'!$A134:$P825,11,FALSE)=0,"",VLOOKUP($A134,'B2B - Flux 2 - UBL'!$A134:$P825,11,FALSE))</f>
        <v/>
      </c>
      <c r="K134" s="55" t="str">
        <f>IF(VLOOKUP($A134,'B2B - Flux 2 - UBL'!$A134:$P826,12,FALSE)=0,"",VLOOKUP($A134,'B2B - Flux 2 - UBL'!$A134:$P826,12,FALSE))</f>
        <v/>
      </c>
      <c r="L134" s="27" t="str">
        <f>IF(VLOOKUP($A134,'B2B - Flux 2 - UBL'!$A134:$P826,13,FALSE)=0,"",VLOOKUP($A134,'B2B - Flux 2 - UBL'!$A134:$P826,13,FALSE))</f>
        <v>Compte à débiter par prélèvement.</v>
      </c>
      <c r="M134" s="27" t="str">
        <f>IF(VLOOKUP($A134,'B2B - Flux 2 - UBL'!$A134:$P826,14,FALSE)=0,"",VLOOKUP($A134,'B2B - Flux 2 - UBL'!$A134:$P826,14,FALSE))</f>
        <v/>
      </c>
      <c r="N134" s="144" t="str">
        <f>IF(VLOOKUP($A134,'B2B - Flux 2 - UBL'!$A134:$P826,15,FALSE)=0,"",VLOOKUP($A134,'B2B - Flux 2 - UBL'!$A134:$P826,15,FALSE))</f>
        <v/>
      </c>
      <c r="O134" s="144" t="str">
        <f>IF(VLOOKUP($A134,'B2B - Flux 2 - UBL'!$A134:$P826,16,FALSE)=0,"",VLOOKUP($A134,'B2B - Flux 2 - UBL'!$A134:$P826,16,FALSE))</f>
        <v/>
      </c>
      <c r="P134" s="22" t="str">
        <f>IF(VLOOKUP($A134,'B2B - Flux 2 - UBL'!$A134:$Q826,17,FALSE)=0,"",VLOOKUP($A134,'B2B - Flux 2 - UBL'!$A134:$Q826,17,FALSE))</f>
        <v/>
      </c>
      <c r="Q134" s="27"/>
    </row>
    <row r="135" spans="1:17" ht="57" x14ac:dyDescent="0.25">
      <c r="A135" s="23" t="s">
        <v>180</v>
      </c>
      <c r="B135" s="29" t="s">
        <v>50</v>
      </c>
      <c r="C135" s="81" t="s">
        <v>181</v>
      </c>
      <c r="D135" s="56"/>
      <c r="E135" s="56"/>
      <c r="F135" s="56"/>
      <c r="G135" s="101" t="s">
        <v>871</v>
      </c>
      <c r="H135" s="67" t="str">
        <f>IF(VLOOKUP($A135,'B2B - Flux 2 - UBL'!$A135:$P827,9,FALSE)=0,"",VLOOKUP($A135,'B2B - Flux 2 - UBL'!$A135:$P827,9,FALSE))</f>
        <v/>
      </c>
      <c r="I135" s="118" t="str">
        <f>IF(VLOOKUP($A135,'B2B - Flux 2 - UBL'!$A135:$P827,10,FALSE)=0,"",VLOOKUP($A135,'B2B - Flux 2 - UBL'!$A135:$P827,10,FALSE))</f>
        <v/>
      </c>
      <c r="J135" s="173" t="str">
        <f>IF(VLOOKUP($A135,'B2B - Flux 2 - UBL'!$A135:$P826,11,FALSE)=0,"",VLOOKUP($A135,'B2B - Flux 2 - UBL'!$A135:$P826,11,FALSE))</f>
        <v/>
      </c>
      <c r="K135" s="118" t="str">
        <f>IF(VLOOKUP($A135,'B2B - Flux 2 - UBL'!$A135:$P827,12,FALSE)=0,"",VLOOKUP($A135,'B2B - Flux 2 - UBL'!$A135:$P827,12,FALSE))</f>
        <v/>
      </c>
      <c r="L135" s="132" t="str">
        <f>IF(VLOOKUP($A135,'B2B - Flux 2 - UBL'!$A135:$P827,13,FALSE)=0,"",VLOOKUP($A135,'B2B - Flux 2 - UBL'!$A135:$P827,13,FALSE))</f>
        <v xml:space="preserve">Groupe de termes métiers fournissant des informations sur les remises applicables à la Facture dans son ensemble. </v>
      </c>
      <c r="M135" s="132" t="str">
        <f>IF(VLOOKUP($A135,'B2B - Flux 2 - UBL'!$A135:$P827,14,FALSE)=0,"",VLOOKUP($A135,'B2B - Flux 2 - UBL'!$A135:$P827,14,FALSE))</f>
        <v>Les déductions telles que la taxe retenue à la source peuvent donc être spécifiés dans ce groupe.</v>
      </c>
      <c r="N135" s="146" t="str">
        <f>IF(VLOOKUP($A135,'B2B - Flux 2 - UBL'!$A135:$P827,15,FALSE)=0,"",VLOOKUP($A135,'B2B - Flux 2 - UBL'!$A135:$P827,15,FALSE))</f>
        <v/>
      </c>
      <c r="O135" s="118" t="str">
        <f>IF(VLOOKUP($A135,'B2B - Flux 2 - UBL'!$A135:$P827,16,FALSE)=0,"",VLOOKUP($A135,'B2B - Flux 2 - UBL'!$A135:$P827,16,FALSE))</f>
        <v/>
      </c>
      <c r="P135" s="156" t="str">
        <f>IF(VLOOKUP($A135,'B2B - Flux 2 - UBL'!$A135:$Q827,17,FALSE)=0,"",VLOOKUP($A135,'B2B - Flux 2 - UBL'!$A135:$Q827,17,FALSE))</f>
        <v/>
      </c>
      <c r="Q135" s="118"/>
    </row>
    <row r="136" spans="1:17" ht="28.5" x14ac:dyDescent="0.25">
      <c r="A136" s="35" t="s">
        <v>182</v>
      </c>
      <c r="B136" s="29" t="s">
        <v>19</v>
      </c>
      <c r="C136" s="31"/>
      <c r="D136" s="32" t="s">
        <v>183</v>
      </c>
      <c r="E136" s="37"/>
      <c r="F136" s="33"/>
      <c r="G136" s="101" t="s">
        <v>747</v>
      </c>
      <c r="H136" s="47" t="str">
        <f>IF(VLOOKUP($A136,'B2B - Flux 2 - UBL'!$A136:$P828,9,FALSE)=0,"",VLOOKUP($A136,'B2B - Flux 2 - UBL'!$A136:$P828,9,FALSE))</f>
        <v>MONTANT</v>
      </c>
      <c r="I136" s="28">
        <f>IF(VLOOKUP($A136,'B2B - Flux 2 - UBL'!$A136:$P828,10,FALSE)=0,"",VLOOKUP($A136,'B2B - Flux 2 - UBL'!$A136:$P828,10,FALSE))</f>
        <v>19.2</v>
      </c>
      <c r="J136" s="28" t="str">
        <f>IF(VLOOKUP($A136,'B2B - Flux 2 - UBL'!$A136:$P827,11,FALSE)=0,"",VLOOKUP($A136,'B2B - Flux 2 - UBL'!$A136:$P827,11,FALSE))</f>
        <v/>
      </c>
      <c r="K136" s="55" t="str">
        <f>IF(VLOOKUP($A136,'B2B - Flux 2 - UBL'!$A136:$P828,12,FALSE)=0,"",VLOOKUP($A136,'B2B - Flux 2 - UBL'!$A136:$P828,12,FALSE))</f>
        <v/>
      </c>
      <c r="L136" s="27" t="str">
        <f>IF(VLOOKUP($A136,'B2B - Flux 2 - UBL'!$A136:$P828,13,FALSE)=0,"",VLOOKUP($A136,'B2B - Flux 2 - UBL'!$A136:$P828,13,FALSE))</f>
        <v>Montant d'une remise de pied, hors TVA.</v>
      </c>
      <c r="M136" s="27" t="str">
        <f>IF(VLOOKUP($A136,'B2B - Flux 2 - UBL'!$A136:$P828,14,FALSE)=0,"",VLOOKUP($A136,'B2B - Flux 2 - UBL'!$A136:$P828,14,FALSE))</f>
        <v/>
      </c>
      <c r="N136" s="144" t="str">
        <f>IF(VLOOKUP($A136,'B2B - Flux 2 - UBL'!$A136:$P828,15,FALSE)=0,"",VLOOKUP($A136,'B2B - Flux 2 - UBL'!$A136:$P828,15,FALSE))</f>
        <v>G1.13
G1.30</v>
      </c>
      <c r="O136" s="144" t="str">
        <f>IF(VLOOKUP($A136,'B2B - Flux 2 - UBL'!$A136:$P828,16,FALSE)=0,"",VLOOKUP($A136,'B2B - Flux 2 - UBL'!$A136:$P828,16,FALSE))</f>
        <v/>
      </c>
      <c r="P136" s="22" t="str">
        <f>IF(VLOOKUP($A136,'B2B - Flux 2 - UBL'!$A136:$Q828,17,FALSE)=0,"",VLOOKUP($A136,'B2B - Flux 2 - UBL'!$A136:$Q828,17,FALSE))</f>
        <v>BR-31</v>
      </c>
      <c r="Q136" s="27"/>
    </row>
    <row r="137" spans="1:17" ht="42.75" x14ac:dyDescent="0.25">
      <c r="A137" s="35" t="s">
        <v>363</v>
      </c>
      <c r="B137" s="29" t="s">
        <v>36</v>
      </c>
      <c r="C137" s="31"/>
      <c r="D137" s="32" t="s">
        <v>365</v>
      </c>
      <c r="E137" s="37"/>
      <c r="F137" s="33"/>
      <c r="G137" s="101" t="s">
        <v>748</v>
      </c>
      <c r="H137" s="47" t="str">
        <f>IF(VLOOKUP($A137,'B2B - Flux 2 - UBL'!$A137:$P829,9,FALSE)=0,"",VLOOKUP($A137,'B2B - Flux 2 - UBL'!$A137:$P829,9,FALSE))</f>
        <v>MONTANT</v>
      </c>
      <c r="I137" s="28">
        <f>IF(VLOOKUP($A137,'B2B - Flux 2 - UBL'!$A137:$P829,10,FALSE)=0,"",VLOOKUP($A137,'B2B - Flux 2 - UBL'!$A137:$P829,10,FALSE))</f>
        <v>19.2</v>
      </c>
      <c r="J137" s="28" t="str">
        <f>IF(VLOOKUP($A137,'B2B - Flux 2 - UBL'!$A137:$P828,11,FALSE)=0,"",VLOOKUP($A137,'B2B - Flux 2 - UBL'!$A137:$P828,11,FALSE))</f>
        <v/>
      </c>
      <c r="K137" s="55" t="str">
        <f>IF(VLOOKUP($A137,'B2B - Flux 2 - UBL'!$A137:$P829,12,FALSE)=0,"",VLOOKUP($A137,'B2B - Flux 2 - UBL'!$A137:$P829,12,FALSE))</f>
        <v/>
      </c>
      <c r="L137" s="27" t="str">
        <f>IF(VLOOKUP($A137,'B2B - Flux 2 - UBL'!$A137:$P829,13,FALSE)=0,"",VLOOKUP($A137,'B2B - Flux 2 - UBL'!$A137:$P829,13,FALSE))</f>
        <v>Montant de base pouvant être utilisé conjointement avec le Pourcentage de remise au niveau du document pour calculer le Montant de la remise au niveau du document.</v>
      </c>
      <c r="M137" s="27" t="str">
        <f>IF(VLOOKUP($A137,'B2B - Flux 2 - UBL'!$A137:$P829,14,FALSE)=0,"",VLOOKUP($A137,'B2B - Flux 2 - UBL'!$A137:$P829,14,FALSE))</f>
        <v/>
      </c>
      <c r="N137" s="144" t="str">
        <f>IF(VLOOKUP($A137,'B2B - Flux 2 - UBL'!$A137:$P829,15,FALSE)=0,"",VLOOKUP($A137,'B2B - Flux 2 - UBL'!$A137:$P829,15,FALSE))</f>
        <v>G1.13</v>
      </c>
      <c r="O137" s="144" t="str">
        <f>IF(VLOOKUP($A137,'B2B - Flux 2 - UBL'!$A137:$P829,16,FALSE)=0,"",VLOOKUP($A137,'B2B - Flux 2 - UBL'!$A137:$P829,16,FALSE))</f>
        <v/>
      </c>
      <c r="P137" s="22" t="str">
        <f>IF(VLOOKUP($A137,'B2B - Flux 2 - UBL'!$A137:$Q829,17,FALSE)=0,"",VLOOKUP($A137,'B2B - Flux 2 - UBL'!$A137:$Q829,17,FALSE))</f>
        <v/>
      </c>
      <c r="Q137" s="27"/>
    </row>
    <row r="138" spans="1:17" ht="42.75" x14ac:dyDescent="0.25">
      <c r="A138" s="35" t="s">
        <v>364</v>
      </c>
      <c r="B138" s="29" t="s">
        <v>36</v>
      </c>
      <c r="C138" s="31"/>
      <c r="D138" s="32" t="s">
        <v>366</v>
      </c>
      <c r="E138" s="37"/>
      <c r="F138" s="33"/>
      <c r="G138" s="101" t="s">
        <v>749</v>
      </c>
      <c r="H138" s="47" t="str">
        <f>IF(VLOOKUP($A138,'B2B - Flux 2 - UBL'!$A138:$P830,9,FALSE)=0,"",VLOOKUP($A138,'B2B - Flux 2 - UBL'!$A138:$P830,9,FALSE))</f>
        <v>POURCENTAGE</v>
      </c>
      <c r="I138" s="28" t="str">
        <f>IF(VLOOKUP($A138,'B2B - Flux 2 - UBL'!$A138:$P830,10,FALSE)=0,"",VLOOKUP($A138,'B2B - Flux 2 - UBL'!$A138:$P830,10,FALSE))</f>
        <v/>
      </c>
      <c r="J138" s="28" t="str">
        <f>IF(VLOOKUP($A138,'B2B - Flux 2 - UBL'!$A138:$P829,11,FALSE)=0,"",VLOOKUP($A138,'B2B - Flux 2 - UBL'!$A138:$P829,11,FALSE))</f>
        <v/>
      </c>
      <c r="K138" s="55" t="str">
        <f>IF(VLOOKUP($A138,'B2B - Flux 2 - UBL'!$A138:$P830,12,FALSE)=0,"",VLOOKUP($A138,'B2B - Flux 2 - UBL'!$A138:$P830,12,FALSE))</f>
        <v/>
      </c>
      <c r="L138" s="27" t="str">
        <f>IF(VLOOKUP($A138,'B2B - Flux 2 - UBL'!$A138:$P830,13,FALSE)=0,"",VLOOKUP($A138,'B2B - Flux 2 - UBL'!$A138:$P830,13,FALSE))</f>
        <v>Pourcentage pouvant être utilisé conjointement avec l'Assiette de la remise au niveau du document pour calculer le Montant de la remise au niveau du document.</v>
      </c>
      <c r="M138" s="27" t="str">
        <f>IF(VLOOKUP($A138,'B2B - Flux 2 - UBL'!$A138:$P830,14,FALSE)=0,"",VLOOKUP($A138,'B2B - Flux 2 - UBL'!$A138:$P830,14,FALSE))</f>
        <v/>
      </c>
      <c r="N138" s="144" t="str">
        <f>IF(VLOOKUP($A138,'B2B - Flux 2 - UBL'!$A138:$P830,15,FALSE)=0,"",VLOOKUP($A138,'B2B - Flux 2 - UBL'!$A138:$P830,15,FALSE))</f>
        <v/>
      </c>
      <c r="O138" s="144" t="str">
        <f>IF(VLOOKUP($A138,'B2B - Flux 2 - UBL'!$A138:$P830,16,FALSE)=0,"",VLOOKUP($A138,'B2B - Flux 2 - UBL'!$A138:$P830,16,FALSE))</f>
        <v/>
      </c>
      <c r="P138" s="22" t="str">
        <f>IF(VLOOKUP($A138,'B2B - Flux 2 - UBL'!$A138:$Q830,17,FALSE)=0,"",VLOOKUP($A138,'B2B - Flux 2 - UBL'!$A138:$Q830,17,FALSE))</f>
        <v/>
      </c>
      <c r="Q138" s="27"/>
    </row>
    <row r="139" spans="1:17" ht="142.5" x14ac:dyDescent="0.25">
      <c r="A139" s="35" t="s">
        <v>184</v>
      </c>
      <c r="B139" s="29" t="s">
        <v>19</v>
      </c>
      <c r="C139" s="31"/>
      <c r="D139" s="86" t="s">
        <v>269</v>
      </c>
      <c r="E139" s="87"/>
      <c r="F139" s="88"/>
      <c r="G139" s="101" t="s">
        <v>750</v>
      </c>
      <c r="H139" s="47" t="str">
        <f>IF(VLOOKUP($A139,'B2B - Flux 2 - UBL'!$A139:$P831,9,FALSE)=0,"",VLOOKUP($A139,'B2B - Flux 2 - UBL'!$A139:$P831,9,FALSE))</f>
        <v>CODE</v>
      </c>
      <c r="I139" s="28">
        <f>IF(VLOOKUP($A139,'B2B - Flux 2 - UBL'!$A139:$P831,10,FALSE)=0,"",VLOOKUP($A139,'B2B - Flux 2 - UBL'!$A139:$P831,10,FALSE))</f>
        <v>2</v>
      </c>
      <c r="J139" s="28" t="str">
        <f>IF(VLOOKUP($A139,'B2B - Flux 2 - UBL'!$A139:$P830,11,FALSE)=0,"",VLOOKUP($A139,'B2B - Flux 2 - UBL'!$A139:$P830,11,FALSE))</f>
        <v>UNTDID 5305</v>
      </c>
      <c r="K139" s="55" t="str">
        <f>IF(VLOOKUP($A139,'B2B - Flux 2 - UBL'!$A139:$P831,12,FALSE)=0,"",VLOOKUP($A139,'B2B - Flux 2 - UBL'!$A139:$P831,12,FALSE))</f>
        <v/>
      </c>
      <c r="L139" s="27" t="str">
        <f>IF(VLOOKUP($A139,'B2B - Flux 2 - UBL'!$A139:$P831,13,FALSE)=0,"",VLOOKUP($A139,'B2B - Flux 2 - UBL'!$A139:$P831,13,FALSE))</f>
        <v>Identification codée du type de TVA applicable à la remise au niveau du document.</v>
      </c>
      <c r="M139" s="27" t="str">
        <f>IF(VLOOKUP($A139,'B2B - Flux 2 - UBL'!$A139:$P831,14,FALSE)=0,"",VLOOKUP($A139,'B2B - Flux 2 - UBL'!$A139:$P831,14,FALSE))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39" s="144" t="str">
        <f>IF(VLOOKUP($A139,'B2B - Flux 2 - UBL'!$A139:$P831,15,FALSE)=0,"",VLOOKUP($A139,'B2B - Flux 2 - UBL'!$A139:$P831,15,FALSE))</f>
        <v>G2.31</v>
      </c>
      <c r="O139" s="144" t="str">
        <f>IF(VLOOKUP($A139,'B2B - Flux 2 - UBL'!$A139:$P831,16,FALSE)=0,"",VLOOKUP($A139,'B2B - Flux 2 - UBL'!$A139:$P831,16,FALSE))</f>
        <v/>
      </c>
      <c r="P139" s="22" t="str">
        <f>IF(VLOOKUP($A139,'B2B - Flux 2 - UBL'!$A139:$Q831,17,FALSE)=0,"",VLOOKUP($A139,'B2B - Flux 2 - UBL'!$A139:$Q831,17,FALSE))</f>
        <v>BR-32</v>
      </c>
      <c r="Q139" s="27"/>
    </row>
    <row r="140" spans="1:17" ht="42.75" x14ac:dyDescent="0.25">
      <c r="A140" s="35" t="s">
        <v>369</v>
      </c>
      <c r="B140" s="29" t="s">
        <v>36</v>
      </c>
      <c r="C140" s="45"/>
      <c r="D140" s="86" t="s">
        <v>372</v>
      </c>
      <c r="E140" s="87"/>
      <c r="F140" s="87"/>
      <c r="G140" s="101" t="s">
        <v>751</v>
      </c>
      <c r="H140" s="47" t="str">
        <f>IF(VLOOKUP($A140,'B2B - Flux 2 - UBL'!$A140:$P832,9,FALSE)=0,"",VLOOKUP($A140,'B2B - Flux 2 - UBL'!$A140:$P832,9,FALSE))</f>
        <v>POURCENTAGE</v>
      </c>
      <c r="I140" s="28" t="str">
        <f>IF(VLOOKUP($A140,'B2B - Flux 2 - UBL'!$A140:$P832,10,FALSE)=0,"",VLOOKUP($A140,'B2B - Flux 2 - UBL'!$A140:$P832,10,FALSE))</f>
        <v/>
      </c>
      <c r="J140" s="28" t="str">
        <f>IF(VLOOKUP($A140,'B2B - Flux 2 - UBL'!$A140:$P831,11,FALSE)=0,"",VLOOKUP($A140,'B2B - Flux 2 - UBL'!$A140:$P831,11,FALSE))</f>
        <v/>
      </c>
      <c r="K140" s="55" t="str">
        <f>IF(VLOOKUP($A140,'B2B - Flux 2 - UBL'!$A140:$P832,12,FALSE)=0,"",VLOOKUP($A140,'B2B - Flux 2 - UBL'!$A140:$P832,12,FALSE))</f>
        <v/>
      </c>
      <c r="L140" s="27" t="str">
        <f>IF(VLOOKUP($A140,'B2B - Flux 2 - UBL'!$A140:$P832,13,FALSE)=0,"",VLOOKUP($A140,'B2B - Flux 2 - UBL'!$A140:$P832,13,FALSE))</f>
        <v>Taux de TVA, exprimé sous forme de pourcentage, applicable à la remise au niveau du document.</v>
      </c>
      <c r="M140" s="27" t="str">
        <f>IF(VLOOKUP($A140,'B2B - Flux 2 - UBL'!$A140:$P832,14,FALSE)=0,"",VLOOKUP($A140,'B2B - Flux 2 - UBL'!$A140:$P832,14,FALSE))</f>
        <v/>
      </c>
      <c r="N140" s="144" t="str">
        <f>IF(VLOOKUP($A140,'B2B - Flux 2 - UBL'!$A140:$P832,15,FALSE)=0,"",VLOOKUP($A140,'B2B - Flux 2 - UBL'!$A140:$P832,15,FALSE))</f>
        <v>G6.10</v>
      </c>
      <c r="O140" s="144" t="str">
        <f>IF(VLOOKUP($A140,'B2B - Flux 2 - UBL'!$A140:$P832,16,FALSE)=0,"",VLOOKUP($A140,'B2B - Flux 2 - UBL'!$A140:$P832,16,FALSE))</f>
        <v/>
      </c>
      <c r="P140" s="22" t="str">
        <f>IF(VLOOKUP($A140,'B2B - Flux 2 - UBL'!$A140:$Q832,17,FALSE)=0,"",VLOOKUP($A140,'B2B - Flux 2 - UBL'!$A140:$Q832,17,FALSE))</f>
        <v/>
      </c>
      <c r="Q140" s="27"/>
    </row>
    <row r="141" spans="1:17" ht="42.75" x14ac:dyDescent="0.25">
      <c r="A141" s="35" t="s">
        <v>370</v>
      </c>
      <c r="B141" s="29" t="s">
        <v>36</v>
      </c>
      <c r="C141" s="45"/>
      <c r="D141" s="86" t="s">
        <v>373</v>
      </c>
      <c r="E141" s="87"/>
      <c r="F141" s="87"/>
      <c r="G141" s="101" t="s">
        <v>752</v>
      </c>
      <c r="H141" s="47" t="str">
        <f>IF(VLOOKUP($A141,'B2B - Flux 2 - UBL'!$A141:$P833,9,FALSE)=0,"",VLOOKUP($A141,'B2B - Flux 2 - UBL'!$A141:$P833,9,FALSE))</f>
        <v>TEXTE</v>
      </c>
      <c r="I141" s="28">
        <f>IF(VLOOKUP($A141,'B2B - Flux 2 - UBL'!$A141:$P833,10,FALSE)=0,"",VLOOKUP($A141,'B2B - Flux 2 - UBL'!$A141:$P833,10,FALSE))</f>
        <v>1024</v>
      </c>
      <c r="J141" s="28" t="str">
        <f>IF(VLOOKUP($A141,'B2B - Flux 2 - UBL'!$A141:$P832,11,FALSE)=0,"",VLOOKUP($A141,'B2B - Flux 2 - UBL'!$A141:$P832,11,FALSE))</f>
        <v/>
      </c>
      <c r="K141" s="55" t="str">
        <f>IF(VLOOKUP($A141,'B2B - Flux 2 - UBL'!$A141:$P833,12,FALSE)=0,"",VLOOKUP($A141,'B2B - Flux 2 - UBL'!$A141:$P833,12,FALSE))</f>
        <v/>
      </c>
      <c r="L141" s="27" t="str">
        <f>IF(VLOOKUP($A141,'B2B - Flux 2 - UBL'!$A141:$P833,13,FALSE)=0,"",VLOOKUP($A141,'B2B - Flux 2 - UBL'!$A141:$P833,13,FALSE))</f>
        <v>Motif de la remise au niveau du document, exprimé sous forme de texte.</v>
      </c>
      <c r="M141" s="27" t="str">
        <f>IF(VLOOKUP($A141,'B2B - Flux 2 - UBL'!$A141:$P833,14,FALSE)=0,"",VLOOKUP($A141,'B2B - Flux 2 - UBL'!$A141:$P833,14,FALSE))</f>
        <v/>
      </c>
      <c r="N141" s="144" t="str">
        <f>IF(VLOOKUP($A141,'B2B - Flux 2 - UBL'!$A141:$P833,15,FALSE)=0,"",VLOOKUP($A141,'B2B - Flux 2 - UBL'!$A141:$P833,15,FALSE))</f>
        <v>P1.08</v>
      </c>
      <c r="O141" s="144" t="str">
        <f>IF(VLOOKUP($A141,'B2B - Flux 2 - UBL'!$A141:$P833,16,FALSE)=0,"",VLOOKUP($A141,'B2B - Flux 2 - UBL'!$A141:$P833,16,FALSE))</f>
        <v/>
      </c>
      <c r="P141" s="22" t="str">
        <f>IF(VLOOKUP($A141,'B2B - Flux 2 - UBL'!$A141:$Q833,17,FALSE)=0,"",VLOOKUP($A141,'B2B - Flux 2 - UBL'!$A141:$Q833,17,FALSE))</f>
        <v>BR-33
BR-CO-5
BR-CO-21</v>
      </c>
      <c r="Q141" s="27"/>
    </row>
    <row r="142" spans="1:17" ht="42.75" x14ac:dyDescent="0.25">
      <c r="A142" s="35" t="s">
        <v>371</v>
      </c>
      <c r="B142" s="29" t="s">
        <v>36</v>
      </c>
      <c r="C142" s="45"/>
      <c r="D142" s="86" t="s">
        <v>374</v>
      </c>
      <c r="E142" s="87"/>
      <c r="F142" s="87"/>
      <c r="G142" s="101" t="s">
        <v>753</v>
      </c>
      <c r="H142" s="47" t="str">
        <f>IF(VLOOKUP($A142,'B2B - Flux 2 - UBL'!$A142:$P834,9,FALSE)=0,"",VLOOKUP($A142,'B2B - Flux 2 - UBL'!$A142:$P834,9,FALSE))</f>
        <v>CODE</v>
      </c>
      <c r="I142" s="28" t="str">
        <f>IF(VLOOKUP($A142,'B2B - Flux 2 - UBL'!$A142:$P834,10,FALSE)=0,"",VLOOKUP($A142,'B2B - Flux 2 - UBL'!$A142:$P834,10,FALSE))</f>
        <v/>
      </c>
      <c r="J142" s="28" t="str">
        <f>IF(VLOOKUP($A142,'B2B - Flux 2 - UBL'!$A142:$P833,11,FALSE)=0,"",VLOOKUP($A142,'B2B - Flux 2 - UBL'!$A142:$P833,11,FALSE))</f>
        <v>UNTDID 5189</v>
      </c>
      <c r="K142" s="55" t="str">
        <f>IF(VLOOKUP($A142,'B2B - Flux 2 - UBL'!$A142:$P834,12,FALSE)=0,"",VLOOKUP($A142,'B2B - Flux 2 - UBL'!$A142:$P834,12,FALSE))</f>
        <v/>
      </c>
      <c r="L142" s="27" t="str">
        <f>IF(VLOOKUP($A142,'B2B - Flux 2 - UBL'!$A142:$P834,13,FALSE)=0,"",VLOOKUP($A142,'B2B - Flux 2 - UBL'!$A142:$P834,13,FALSE))</f>
        <v>Motif de la remise au niveau du document, exprimé sous forme de code.</v>
      </c>
      <c r="M142" s="27" t="str">
        <f>IF(VLOOKUP($A142,'B2B - Flux 2 - UBL'!$A142:$P834,14,FALSE)=0,"",VLOOKUP($A142,'B2B - Flux 2 - UBL'!$A142:$P834,14,FALSE))</f>
        <v>Le Code de motif de la remise au niveau du document et le Motif de la remise au niveau du document doivent indiquer le même motif de remise.</v>
      </c>
      <c r="N142" s="144" t="str">
        <f>IF(VLOOKUP($A142,'B2B - Flux 2 - UBL'!$A142:$P834,15,FALSE)=0,"",VLOOKUP($A142,'B2B - Flux 2 - UBL'!$A142:$P834,15,FALSE))</f>
        <v>G1.29</v>
      </c>
      <c r="O142" s="144" t="str">
        <f>IF(VLOOKUP($A142,'B2B - Flux 2 - UBL'!$A142:$P834,16,FALSE)=0,"",VLOOKUP($A142,'B2B - Flux 2 - UBL'!$A142:$P834,16,FALSE))</f>
        <v/>
      </c>
      <c r="P142" s="22" t="str">
        <f>IF(VLOOKUP($A142,'B2B - Flux 2 - UBL'!$A142:$Q834,17,FALSE)=0,"",VLOOKUP($A142,'B2B - Flux 2 - UBL'!$A142:$Q834,17,FALSE))</f>
        <v>BR-33
BR-CO-5
BR-CO-21</v>
      </c>
      <c r="Q142" s="27"/>
    </row>
    <row r="143" spans="1:17" ht="57" x14ac:dyDescent="0.25">
      <c r="A143" s="23" t="s">
        <v>186</v>
      </c>
      <c r="B143" s="29" t="s">
        <v>50</v>
      </c>
      <c r="C143" s="81" t="s">
        <v>187</v>
      </c>
      <c r="D143" s="56"/>
      <c r="E143" s="56"/>
      <c r="F143" s="56"/>
      <c r="G143" s="101" t="s">
        <v>872</v>
      </c>
      <c r="H143" s="67" t="str">
        <f>IF(VLOOKUP($A143,'B2B - Flux 2 - UBL'!$A143:$P835,9,FALSE)=0,"",VLOOKUP($A143,'B2B - Flux 2 - UBL'!$A143:$P835,9,FALSE))</f>
        <v/>
      </c>
      <c r="I143" s="118" t="str">
        <f>IF(VLOOKUP($A143,'B2B - Flux 2 - UBL'!$A143:$P835,10,FALSE)=0,"",VLOOKUP($A143,'B2B - Flux 2 - UBL'!$A143:$P835,10,FALSE))</f>
        <v/>
      </c>
      <c r="J143" s="173" t="str">
        <f>IF(VLOOKUP($A143,'B2B - Flux 2 - UBL'!$A143:$P834,11,FALSE)=0,"",VLOOKUP($A143,'B2B - Flux 2 - UBL'!$A143:$P834,11,FALSE))</f>
        <v/>
      </c>
      <c r="K143" s="118" t="str">
        <f>IF(VLOOKUP($A143,'B2B - Flux 2 - UBL'!$A143:$P835,12,FALSE)=0,"",VLOOKUP($A143,'B2B - Flux 2 - UBL'!$A143:$P835,12,FALSE))</f>
        <v/>
      </c>
      <c r="L143" s="132" t="str">
        <f>IF(VLOOKUP($A143,'B2B - Flux 2 - UBL'!$A143:$P835,13,FALSE)=0,"",VLOOKUP($A143,'B2B - Flux 2 - UBL'!$A143:$P835,13,FALSE))</f>
        <v>Groupe de termes métiers fournissant des informations sur les charges et frais et les taxes autres que la TVA applicables à la Facture dans son ensemble.</v>
      </c>
      <c r="M143" s="132" t="str">
        <f>IF(VLOOKUP($A143,'B2B - Flux 2 - UBL'!$A143:$P835,14,FALSE)=0,"",VLOOKUP($A143,'B2B - Flux 2 - UBL'!$A143:$P835,14,FALSE))</f>
        <v/>
      </c>
      <c r="N143" s="146" t="str">
        <f>IF(VLOOKUP($A143,'B2B - Flux 2 - UBL'!$A143:$P835,15,FALSE)=0,"",VLOOKUP($A143,'B2B - Flux 2 - UBL'!$A143:$P835,15,FALSE))</f>
        <v/>
      </c>
      <c r="O143" s="118" t="str">
        <f>IF(VLOOKUP($A143,'B2B - Flux 2 - UBL'!$A143:$P835,16,FALSE)=0,"",VLOOKUP($A143,'B2B - Flux 2 - UBL'!$A143:$P835,16,FALSE))</f>
        <v/>
      </c>
      <c r="P143" s="156" t="str">
        <f>IF(VLOOKUP($A143,'B2B - Flux 2 - UBL'!$A143:$Q835,17,FALSE)=0,"",VLOOKUP($A143,'B2B - Flux 2 - UBL'!$A143:$Q835,17,FALSE))</f>
        <v/>
      </c>
      <c r="Q143" s="118"/>
    </row>
    <row r="144" spans="1:17" ht="28.5" x14ac:dyDescent="0.25">
      <c r="A144" s="35" t="s">
        <v>188</v>
      </c>
      <c r="B144" s="29" t="s">
        <v>19</v>
      </c>
      <c r="C144" s="31"/>
      <c r="D144" s="32" t="s">
        <v>189</v>
      </c>
      <c r="E144" s="37"/>
      <c r="F144" s="33"/>
      <c r="G144" s="101" t="s">
        <v>747</v>
      </c>
      <c r="H144" s="47" t="str">
        <f>IF(VLOOKUP($A144,'B2B - Flux 2 - UBL'!$A144:$P836,9,FALSE)=0,"",VLOOKUP($A144,'B2B - Flux 2 - UBL'!$A144:$P836,9,FALSE))</f>
        <v>MONTANT</v>
      </c>
      <c r="I144" s="28">
        <f>IF(VLOOKUP($A144,'B2B - Flux 2 - UBL'!$A144:$P836,10,FALSE)=0,"",VLOOKUP($A144,'B2B - Flux 2 - UBL'!$A144:$P836,10,FALSE))</f>
        <v>19.2</v>
      </c>
      <c r="J144" s="28" t="str">
        <f>IF(VLOOKUP($A144,'B2B - Flux 2 - UBL'!$A144:$P835,11,FALSE)=0,"",VLOOKUP($A144,'B2B - Flux 2 - UBL'!$A144:$P835,11,FALSE))</f>
        <v/>
      </c>
      <c r="K144" s="55" t="str">
        <f>IF(VLOOKUP($A144,'B2B - Flux 2 - UBL'!$A144:$P836,12,FALSE)=0,"",VLOOKUP($A144,'B2B - Flux 2 - UBL'!$A144:$P836,12,FALSE))</f>
        <v/>
      </c>
      <c r="L144" s="27" t="str">
        <f>IF(VLOOKUP($A144,'B2B - Flux 2 - UBL'!$A144:$P836,13,FALSE)=0,"",VLOOKUP($A144,'B2B - Flux 2 - UBL'!$A144:$P836,13,FALSE))</f>
        <v>Montant de charges et frais, hors TVA.</v>
      </c>
      <c r="M144" s="27" t="str">
        <f>IF(VLOOKUP($A144,'B2B - Flux 2 - UBL'!$A144:$P836,14,FALSE)=0,"",VLOOKUP($A144,'B2B - Flux 2 - UBL'!$A144:$P836,14,FALSE))</f>
        <v/>
      </c>
      <c r="N144" s="144" t="str">
        <f>IF(VLOOKUP($A144,'B2B - Flux 2 - UBL'!$A144:$P836,15,FALSE)=0,"",VLOOKUP($A144,'B2B - Flux 2 - UBL'!$A144:$P836,15,FALSE))</f>
        <v>G1.13
G1.30</v>
      </c>
      <c r="O144" s="144" t="str">
        <f>IF(VLOOKUP($A144,'B2B - Flux 2 - UBL'!$A144:$P836,16,FALSE)=0,"",VLOOKUP($A144,'B2B - Flux 2 - UBL'!$A144:$P836,16,FALSE))</f>
        <v/>
      </c>
      <c r="P144" s="22" t="str">
        <f>IF(VLOOKUP($A144,'B2B - Flux 2 - UBL'!$A144:$Q836,17,FALSE)=0,"",VLOOKUP($A144,'B2B - Flux 2 - UBL'!$A144:$Q836,17,FALSE))</f>
        <v>BR-36</v>
      </c>
      <c r="Q144" s="27"/>
    </row>
    <row r="145" spans="1:17" ht="49.5" customHeight="1" x14ac:dyDescent="0.25">
      <c r="A145" s="35" t="s">
        <v>378</v>
      </c>
      <c r="B145" s="29" t="s">
        <v>36</v>
      </c>
      <c r="C145" s="31"/>
      <c r="D145" s="32" t="s">
        <v>380</v>
      </c>
      <c r="E145" s="37"/>
      <c r="F145" s="33"/>
      <c r="G145" s="101" t="s">
        <v>748</v>
      </c>
      <c r="H145" s="47" t="str">
        <f>IF(VLOOKUP($A145,'B2B - Flux 2 - UBL'!$A145:$P837,9,FALSE)=0,"",VLOOKUP($A145,'B2B - Flux 2 - UBL'!$A145:$P837,9,FALSE))</f>
        <v>MONTANT</v>
      </c>
      <c r="I145" s="28">
        <f>IF(VLOOKUP($A145,'B2B - Flux 2 - UBL'!$A145:$P837,10,FALSE)=0,"",VLOOKUP($A145,'B2B - Flux 2 - UBL'!$A145:$P837,10,FALSE))</f>
        <v>19.2</v>
      </c>
      <c r="J145" s="28" t="str">
        <f>IF(VLOOKUP($A145,'B2B - Flux 2 - UBL'!$A145:$P836,11,FALSE)=0,"",VLOOKUP($A145,'B2B - Flux 2 - UBL'!$A145:$P836,11,FALSE))</f>
        <v/>
      </c>
      <c r="K145" s="55" t="str">
        <f>IF(VLOOKUP($A145,'B2B - Flux 2 - UBL'!$A145:$P837,12,FALSE)=0,"",VLOOKUP($A145,'B2B - Flux 2 - UBL'!$A145:$P837,12,FALSE))</f>
        <v/>
      </c>
      <c r="L145" s="27" t="str">
        <f>IF(VLOOKUP($A145,'B2B - Flux 2 - UBL'!$A145:$P837,13,FALSE)=0,"",VLOOKUP($A145,'B2B - Flux 2 - UBL'!$A145:$P837,13,FALSE))</f>
        <v>Montant de base pouvant être utilisé conjointement avec le Pourcentage de charges ou frais au niveau du document pour calculer le Montant des charges ou frais au niveau du document.</v>
      </c>
      <c r="M145" s="27" t="str">
        <f>IF(VLOOKUP($A145,'B2B - Flux 2 - UBL'!$A145:$P837,14,FALSE)=0,"",VLOOKUP($A145,'B2B - Flux 2 - UBL'!$A145:$P837,14,FALSE))</f>
        <v/>
      </c>
      <c r="N145" s="144" t="str">
        <f>IF(VLOOKUP($A145,'B2B - Flux 2 - UBL'!$A145:$P837,15,FALSE)=0,"",VLOOKUP($A145,'B2B - Flux 2 - UBL'!$A145:$P837,15,FALSE))</f>
        <v>G1.13</v>
      </c>
      <c r="O145" s="144" t="str">
        <f>IF(VLOOKUP($A145,'B2B - Flux 2 - UBL'!$A145:$P837,16,FALSE)=0,"",VLOOKUP($A145,'B2B - Flux 2 - UBL'!$A145:$P837,16,FALSE))</f>
        <v/>
      </c>
      <c r="P145" s="22" t="str">
        <f>IF(VLOOKUP($A145,'B2B - Flux 2 - UBL'!$A145:$Q837,17,FALSE)=0,"",VLOOKUP($A145,'B2B - Flux 2 - UBL'!$A145:$Q837,17,FALSE))</f>
        <v/>
      </c>
      <c r="Q145" s="27"/>
    </row>
    <row r="146" spans="1:17" ht="42.75" x14ac:dyDescent="0.25">
      <c r="A146" s="35" t="s">
        <v>379</v>
      </c>
      <c r="B146" s="29" t="s">
        <v>36</v>
      </c>
      <c r="C146" s="31"/>
      <c r="D146" s="32" t="s">
        <v>381</v>
      </c>
      <c r="E146" s="37"/>
      <c r="F146" s="33"/>
      <c r="G146" s="101" t="s">
        <v>749</v>
      </c>
      <c r="H146" s="47" t="str">
        <f>IF(VLOOKUP($A146,'B2B - Flux 2 - UBL'!$A146:$P838,9,FALSE)=0,"",VLOOKUP($A146,'B2B - Flux 2 - UBL'!$A146:$P838,9,FALSE))</f>
        <v>POURCENTAGE</v>
      </c>
      <c r="I146" s="28" t="str">
        <f>IF(VLOOKUP($A146,'B2B - Flux 2 - UBL'!$A146:$P838,10,FALSE)=0,"",VLOOKUP($A146,'B2B - Flux 2 - UBL'!$A146:$P838,10,FALSE))</f>
        <v/>
      </c>
      <c r="J146" s="28" t="str">
        <f>IF(VLOOKUP($A146,'B2B - Flux 2 - UBL'!$A146:$P837,11,FALSE)=0,"",VLOOKUP($A146,'B2B - Flux 2 - UBL'!$A146:$P837,11,FALSE))</f>
        <v/>
      </c>
      <c r="K146" s="55" t="str">
        <f>IF(VLOOKUP($A146,'B2B - Flux 2 - UBL'!$A146:$P838,12,FALSE)=0,"",VLOOKUP($A146,'B2B - Flux 2 - UBL'!$A146:$P838,12,FALSE))</f>
        <v/>
      </c>
      <c r="L146" s="27" t="str">
        <f>IF(VLOOKUP($A146,'B2B - Flux 2 - UBL'!$A146:$P838,13,FALSE)=0,"",VLOOKUP($A146,'B2B - Flux 2 - UBL'!$A146:$P838,13,FALSE))</f>
        <v>Pourcentage pouvant être utilisé conjointement avec l'Assiette des charges ou frais au niveau du document pour calculer le Montant des charges ou frais au niveau du document.</v>
      </c>
      <c r="M146" s="27" t="str">
        <f>IF(VLOOKUP($A146,'B2B - Flux 2 - UBL'!$A146:$P838,14,FALSE)=0,"",VLOOKUP($A146,'B2B - Flux 2 - UBL'!$A146:$P838,14,FALSE))</f>
        <v/>
      </c>
      <c r="N146" s="144" t="str">
        <f>IF(VLOOKUP($A146,'B2B - Flux 2 - UBL'!$A146:$P838,15,FALSE)=0,"",VLOOKUP($A146,'B2B - Flux 2 - UBL'!$A146:$P838,15,FALSE))</f>
        <v/>
      </c>
      <c r="O146" s="144" t="str">
        <f>IF(VLOOKUP($A146,'B2B - Flux 2 - UBL'!$A146:$P838,16,FALSE)=0,"",VLOOKUP($A146,'B2B - Flux 2 - UBL'!$A146:$P838,16,FALSE))</f>
        <v/>
      </c>
      <c r="P146" s="22" t="str">
        <f>IF(VLOOKUP($A146,'B2B - Flux 2 - UBL'!$A146:$Q838,17,FALSE)=0,"",VLOOKUP($A146,'B2B - Flux 2 - UBL'!$A146:$Q838,17,FALSE))</f>
        <v/>
      </c>
      <c r="Q146" s="27"/>
    </row>
    <row r="147" spans="1:17" ht="142.5" x14ac:dyDescent="0.25">
      <c r="A147" s="35" t="s">
        <v>190</v>
      </c>
      <c r="B147" s="29" t="s">
        <v>19</v>
      </c>
      <c r="C147" s="31"/>
      <c r="D147" s="86" t="s">
        <v>368</v>
      </c>
      <c r="E147" s="87"/>
      <c r="F147" s="88"/>
      <c r="G147" s="101" t="s">
        <v>750</v>
      </c>
      <c r="H147" s="47" t="str">
        <f>IF(VLOOKUP($A147,'B2B - Flux 2 - UBL'!$A147:$P839,9,FALSE)=0,"",VLOOKUP($A147,'B2B - Flux 2 - UBL'!$A147:$P839,9,FALSE))</f>
        <v>CODE</v>
      </c>
      <c r="I147" s="28">
        <f>IF(VLOOKUP($A147,'B2B - Flux 2 - UBL'!$A147:$P839,10,FALSE)=0,"",VLOOKUP($A147,'B2B - Flux 2 - UBL'!$A147:$P839,10,FALSE))</f>
        <v>2</v>
      </c>
      <c r="J147" s="28" t="str">
        <f>IF(VLOOKUP($A147,'B2B - Flux 2 - UBL'!$A147:$P838,11,FALSE)=0,"",VLOOKUP($A147,'B2B - Flux 2 - UBL'!$A147:$P838,11,FALSE))</f>
        <v>UNTDID 5305</v>
      </c>
      <c r="K147" s="55" t="str">
        <f>IF(VLOOKUP($A147,'B2B - Flux 2 - UBL'!$A147:$P839,12,FALSE)=0,"",VLOOKUP($A147,'B2B - Flux 2 - UBL'!$A147:$P839,12,FALSE))</f>
        <v/>
      </c>
      <c r="L147" s="27" t="str">
        <f>IF(VLOOKUP($A147,'B2B - Flux 2 - UBL'!$A147:$P839,13,FALSE)=0,"",VLOOKUP($A147,'B2B - Flux 2 - UBL'!$A147:$P839,13,FALSE))</f>
        <v>Identification codée du type de TVA applicable aux charges ou frais au niveau du document.</v>
      </c>
      <c r="M147" s="27" t="str">
        <f>IF(VLOOKUP($A147,'B2B - Flux 2 - UBL'!$A147:$P839,14,FALSE)=0,"",VLOOKUP($A147,'B2B - Flux 2 - UBL'!$A147:$P839,14,FALSE))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47" s="144" t="str">
        <f>IF(VLOOKUP($A147,'B2B - Flux 2 - UBL'!$A147:$P839,15,FALSE)=0,"",VLOOKUP($A147,'B2B - Flux 2 - UBL'!$A147:$P839,15,FALSE))</f>
        <v>G2.31</v>
      </c>
      <c r="O147" s="144" t="str">
        <f>IF(VLOOKUP($A147,'B2B - Flux 2 - UBL'!$A147:$P839,16,FALSE)=0,"",VLOOKUP($A147,'B2B - Flux 2 - UBL'!$A147:$P839,16,FALSE))</f>
        <v/>
      </c>
      <c r="P147" s="22" t="str">
        <f>IF(VLOOKUP($A147,'B2B - Flux 2 - UBL'!$A147:$Q839,17,FALSE)=0,"",VLOOKUP($A147,'B2B - Flux 2 - UBL'!$A147:$Q839,17,FALSE))</f>
        <v>BR-37</v>
      </c>
      <c r="Q147" s="27"/>
    </row>
    <row r="148" spans="1:17" ht="42.75" x14ac:dyDescent="0.25">
      <c r="A148" s="35" t="s">
        <v>384</v>
      </c>
      <c r="B148" s="29" t="s">
        <v>36</v>
      </c>
      <c r="C148" s="45"/>
      <c r="D148" s="86" t="s">
        <v>387</v>
      </c>
      <c r="E148" s="87"/>
      <c r="F148" s="87"/>
      <c r="G148" s="101" t="s">
        <v>751</v>
      </c>
      <c r="H148" s="47" t="str">
        <f>IF(VLOOKUP($A148,'B2B - Flux 2 - UBL'!$A148:$P840,9,FALSE)=0,"",VLOOKUP($A148,'B2B - Flux 2 - UBL'!$A148:$P840,9,FALSE))</f>
        <v>POURCENTAGE</v>
      </c>
      <c r="I148" s="28" t="str">
        <f>IF(VLOOKUP($A148,'B2B - Flux 2 - UBL'!$A148:$P840,10,FALSE)=0,"",VLOOKUP($A148,'B2B - Flux 2 - UBL'!$A148:$P840,10,FALSE))</f>
        <v/>
      </c>
      <c r="J148" s="28" t="str">
        <f>IF(VLOOKUP($A148,'B2B - Flux 2 - UBL'!$A148:$P839,11,FALSE)=0,"",VLOOKUP($A148,'B2B - Flux 2 - UBL'!$A148:$P839,11,FALSE))</f>
        <v/>
      </c>
      <c r="K148" s="55" t="str">
        <f>IF(VLOOKUP($A148,'B2B - Flux 2 - UBL'!$A148:$P840,12,FALSE)=0,"",VLOOKUP($A148,'B2B - Flux 2 - UBL'!$A148:$P840,12,FALSE))</f>
        <v/>
      </c>
      <c r="L148" s="27" t="str">
        <f>IF(VLOOKUP($A148,'B2B - Flux 2 - UBL'!$A148:$P840,13,FALSE)=0,"",VLOOKUP($A148,'B2B - Flux 2 - UBL'!$A148:$P840,13,FALSE))</f>
        <v>Taux de TVA, exprimé sous forme de pourcentage, applicable aux charges ou frais au niveau du document.</v>
      </c>
      <c r="M148" s="27" t="str">
        <f>IF(VLOOKUP($A148,'B2B - Flux 2 - UBL'!$A148:$P840,14,FALSE)=0,"",VLOOKUP($A148,'B2B - Flux 2 - UBL'!$A148:$P840,14,FALSE))</f>
        <v/>
      </c>
      <c r="N148" s="144" t="str">
        <f>IF(VLOOKUP($A148,'B2B - Flux 2 - UBL'!$A148:$P840,15,FALSE)=0,"",VLOOKUP($A148,'B2B - Flux 2 - UBL'!$A148:$P840,15,FALSE))</f>
        <v>G6.10</v>
      </c>
      <c r="O148" s="144" t="str">
        <f>IF(VLOOKUP($A148,'B2B - Flux 2 - UBL'!$A148:$P840,16,FALSE)=0,"",VLOOKUP($A148,'B2B - Flux 2 - UBL'!$A148:$P840,16,FALSE))</f>
        <v/>
      </c>
      <c r="P148" s="22" t="str">
        <f>IF(VLOOKUP($A148,'B2B - Flux 2 - UBL'!$A148:$Q840,17,FALSE)=0,"",VLOOKUP($A148,'B2B - Flux 2 - UBL'!$A148:$Q840,17,FALSE))</f>
        <v/>
      </c>
      <c r="Q148" s="27"/>
    </row>
    <row r="149" spans="1:17" ht="42.75" x14ac:dyDescent="0.25">
      <c r="A149" s="35" t="s">
        <v>385</v>
      </c>
      <c r="B149" s="29" t="s">
        <v>36</v>
      </c>
      <c r="C149" s="45"/>
      <c r="D149" s="86" t="s">
        <v>388</v>
      </c>
      <c r="E149" s="87"/>
      <c r="F149" s="87"/>
      <c r="G149" s="101" t="s">
        <v>752</v>
      </c>
      <c r="H149" s="47" t="str">
        <f>IF(VLOOKUP($A149,'B2B - Flux 2 - UBL'!$A149:$P841,9,FALSE)=0,"",VLOOKUP($A149,'B2B - Flux 2 - UBL'!$A149:$P841,9,FALSE))</f>
        <v>TEXTE</v>
      </c>
      <c r="I149" s="28">
        <f>IF(VLOOKUP($A149,'B2B - Flux 2 - UBL'!$A149:$P841,10,FALSE)=0,"",VLOOKUP($A149,'B2B - Flux 2 - UBL'!$A149:$P841,10,FALSE))</f>
        <v>1024</v>
      </c>
      <c r="J149" s="28" t="str">
        <f>IF(VLOOKUP($A149,'B2B - Flux 2 - UBL'!$A149:$P840,11,FALSE)=0,"",VLOOKUP($A149,'B2B - Flux 2 - UBL'!$A149:$P840,11,FALSE))</f>
        <v/>
      </c>
      <c r="K149" s="55" t="str">
        <f>IF(VLOOKUP($A149,'B2B - Flux 2 - UBL'!$A149:$P841,12,FALSE)=0,"",VLOOKUP($A149,'B2B - Flux 2 - UBL'!$A149:$P841,12,FALSE))</f>
        <v/>
      </c>
      <c r="L149" s="27" t="str">
        <f>IF(VLOOKUP($A149,'B2B - Flux 2 - UBL'!$A149:$P841,13,FALSE)=0,"",VLOOKUP($A149,'B2B - Flux 2 - UBL'!$A149:$P841,13,FALSE))</f>
        <v>Motif des charges ou frais au niveau du document, exprimé sous forme de texte.</v>
      </c>
      <c r="M149" s="27" t="str">
        <f>IF(VLOOKUP($A149,'B2B - Flux 2 - UBL'!$A149:$P841,14,FALSE)=0,"",VLOOKUP($A149,'B2B - Flux 2 - UBL'!$A149:$P841,14,FALSE))</f>
        <v/>
      </c>
      <c r="N149" s="144" t="str">
        <f>IF(VLOOKUP($A149,'B2B - Flux 2 - UBL'!$A149:$P841,15,FALSE)=0,"",VLOOKUP($A149,'B2B - Flux 2 - UBL'!$A149:$P841,15,FALSE))</f>
        <v>P1.08</v>
      </c>
      <c r="O149" s="144" t="str">
        <f>IF(VLOOKUP($A149,'B2B - Flux 2 - UBL'!$A149:$P841,16,FALSE)=0,"",VLOOKUP($A149,'B2B - Flux 2 - UBL'!$A149:$P841,16,FALSE))</f>
        <v/>
      </c>
      <c r="P149" s="22" t="str">
        <f>IF(VLOOKUP($A149,'B2B - Flux 2 - UBL'!$A149:$Q841,17,FALSE)=0,"",VLOOKUP($A149,'B2B - Flux 2 - UBL'!$A149:$Q841,17,FALSE))</f>
        <v>BR-38
BR-CO-6
BR-CO-22</v>
      </c>
      <c r="Q149" s="27"/>
    </row>
    <row r="150" spans="1:17" ht="57" x14ac:dyDescent="0.25">
      <c r="A150" s="35" t="s">
        <v>386</v>
      </c>
      <c r="B150" s="29" t="s">
        <v>36</v>
      </c>
      <c r="C150" s="39"/>
      <c r="D150" s="86" t="s">
        <v>389</v>
      </c>
      <c r="E150" s="87"/>
      <c r="F150" s="87"/>
      <c r="G150" s="101" t="s">
        <v>753</v>
      </c>
      <c r="H150" s="47" t="str">
        <f>IF(VLOOKUP($A150,'B2B - Flux 2 - UBL'!$A150:$P842,9,FALSE)=0,"",VLOOKUP($A150,'B2B - Flux 2 - UBL'!$A150:$P842,9,FALSE))</f>
        <v>CODE</v>
      </c>
      <c r="I150" s="28">
        <f>IF(VLOOKUP($A150,'B2B - Flux 2 - UBL'!$A150:$P842,10,FALSE)=0,"",VLOOKUP($A150,'B2B - Flux 2 - UBL'!$A150:$P842,10,FALSE))</f>
        <v>3</v>
      </c>
      <c r="J150" s="28" t="str">
        <f>IF(VLOOKUP($A150,'B2B - Flux 2 - UBL'!$A150:$P841,11,FALSE)=0,"",VLOOKUP($A150,'B2B - Flux 2 - UBL'!$A150:$P841,11,FALSE))</f>
        <v>UNTDID 7161</v>
      </c>
      <c r="K150" s="55" t="str">
        <f>IF(VLOOKUP($A150,'B2B - Flux 2 - UBL'!$A150:$P842,12,FALSE)=0,"",VLOOKUP($A150,'B2B - Flux 2 - UBL'!$A150:$P842,12,FALSE))</f>
        <v/>
      </c>
      <c r="L150" s="27" t="str">
        <f>IF(VLOOKUP($A150,'B2B - Flux 2 - UBL'!$A150:$P842,13,FALSE)=0,"",VLOOKUP($A150,'B2B - Flux 2 - UBL'!$A150:$P842,13,FALSE))</f>
        <v>Motif des charges ou frais au niveau du document, exprimé sous forme de code.</v>
      </c>
      <c r="M150" s="27" t="str">
        <f>IF(VLOOKUP($A150,'B2B - Flux 2 - UBL'!$A150:$P842,14,FALSE)=0,"",VLOOKUP($A150,'B2B - Flux 2 - UBL'!$A150:$P842,14,FALSE))</f>
        <v>Utiliser les entrées de la liste de codes UNTDID 7161 [6]. Le Code de motif des charges ou frais au niveau du document et le Motif des charges ou frais au niveau du document doivent indiquer le même motif de frais.</v>
      </c>
      <c r="N150" s="144" t="str">
        <f>IF(VLOOKUP($A150,'B2B - Flux 2 - UBL'!$A150:$P842,15,FALSE)=0,"",VLOOKUP($A150,'B2B - Flux 2 - UBL'!$A150:$P842,15,FALSE))</f>
        <v>G1.57</v>
      </c>
      <c r="O150" s="144" t="str">
        <f>IF(VLOOKUP($A150,'B2B - Flux 2 - UBL'!$A150:$P842,16,FALSE)=0,"",VLOOKUP($A150,'B2B - Flux 2 - UBL'!$A150:$P842,16,FALSE))</f>
        <v/>
      </c>
      <c r="P150" s="22" t="str">
        <f>IF(VLOOKUP($A150,'B2B - Flux 2 - UBL'!$A150:$Q842,17,FALSE)=0,"",VLOOKUP($A150,'B2B - Flux 2 - UBL'!$A150:$Q842,17,FALSE))</f>
        <v>BR-38
BR-CO-6
BR-CO-22</v>
      </c>
      <c r="Q150" s="27"/>
    </row>
    <row r="151" spans="1:17" ht="28.5" x14ac:dyDescent="0.25">
      <c r="A151" s="23" t="s">
        <v>191</v>
      </c>
      <c r="B151" s="29" t="s">
        <v>19</v>
      </c>
      <c r="C151" s="81" t="s">
        <v>192</v>
      </c>
      <c r="D151" s="56"/>
      <c r="E151" s="56"/>
      <c r="F151" s="56"/>
      <c r="G151" s="101" t="s">
        <v>754</v>
      </c>
      <c r="H151" s="67" t="str">
        <f>IF(VLOOKUP($A151,'B2B - Flux 2 - UBL'!$A151:$P843,9,FALSE)=0,"",VLOOKUP($A151,'B2B - Flux 2 - UBL'!$A151:$P843,9,FALSE))</f>
        <v/>
      </c>
      <c r="I151" s="118" t="str">
        <f>IF(VLOOKUP($A151,'B2B - Flux 2 - UBL'!$A151:$P843,10,FALSE)=0,"",VLOOKUP($A151,'B2B - Flux 2 - UBL'!$A151:$P843,10,FALSE))</f>
        <v/>
      </c>
      <c r="J151" s="173" t="str">
        <f>IF(VLOOKUP($A151,'B2B - Flux 2 - UBL'!$A151:$P842,11,FALSE)=0,"",VLOOKUP($A151,'B2B - Flux 2 - UBL'!$A151:$P842,11,FALSE))</f>
        <v/>
      </c>
      <c r="K151" s="118" t="str">
        <f>IF(VLOOKUP($A151,'B2B - Flux 2 - UBL'!$A151:$P843,12,FALSE)=0,"",VLOOKUP($A151,'B2B - Flux 2 - UBL'!$A151:$P843,12,FALSE))</f>
        <v/>
      </c>
      <c r="L151" s="132" t="str">
        <f>IF(VLOOKUP($A151,'B2B - Flux 2 - UBL'!$A151:$P843,13,FALSE)=0,"",VLOOKUP($A151,'B2B - Flux 2 - UBL'!$A151:$P843,13,FALSE))</f>
        <v>Groupe de termes métiers fournissant des informations sur les totaux monétaires de la Facture.</v>
      </c>
      <c r="M151" s="132" t="str">
        <f>IF(VLOOKUP($A151,'B2B - Flux 2 - UBL'!$A151:$P843,14,FALSE)=0,"",VLOOKUP($A151,'B2B - Flux 2 - UBL'!$A151:$P843,14,FALSE))</f>
        <v/>
      </c>
      <c r="N151" s="146" t="str">
        <f>IF(VLOOKUP($A151,'B2B - Flux 2 - UBL'!$A151:$P843,15,FALSE)=0,"",VLOOKUP($A151,'B2B - Flux 2 - UBL'!$A151:$P843,15,FALSE))</f>
        <v/>
      </c>
      <c r="O151" s="118" t="str">
        <f>IF(VLOOKUP($A151,'B2B - Flux 2 - UBL'!$A151:$P843,16,FALSE)=0,"",VLOOKUP($A151,'B2B - Flux 2 - UBL'!$A151:$P843,16,FALSE))</f>
        <v/>
      </c>
      <c r="P151" s="156" t="str">
        <f>IF(VLOOKUP($A151,'B2B - Flux 2 - UBL'!$A151:$Q843,17,FALSE)=0,"",VLOOKUP($A151,'B2B - Flux 2 - UBL'!$A151:$Q843,17,FALSE))</f>
        <v/>
      </c>
      <c r="Q151" s="118"/>
    </row>
    <row r="152" spans="1:17" ht="42.75" x14ac:dyDescent="0.25">
      <c r="A152" s="35" t="s">
        <v>393</v>
      </c>
      <c r="B152" s="29" t="s">
        <v>19</v>
      </c>
      <c r="C152" s="75"/>
      <c r="D152" s="32" t="s">
        <v>396</v>
      </c>
      <c r="E152" s="32"/>
      <c r="F152" s="32"/>
      <c r="G152" s="101" t="s">
        <v>755</v>
      </c>
      <c r="H152" s="47" t="str">
        <f>IF(VLOOKUP($A152,'B2B - Flux 2 - UBL'!$A152:$P844,9,FALSE)=0,"",VLOOKUP($A152,'B2B - Flux 2 - UBL'!$A152:$P844,9,FALSE))</f>
        <v>MONTANT</v>
      </c>
      <c r="I152" s="28">
        <f>IF(VLOOKUP($A152,'B2B - Flux 2 - UBL'!$A152:$P844,10,FALSE)=0,"",VLOOKUP($A152,'B2B - Flux 2 - UBL'!$A152:$P844,10,FALSE))</f>
        <v>19.2</v>
      </c>
      <c r="J152" s="28" t="str">
        <f>IF(VLOOKUP($A152,'B2B - Flux 2 - UBL'!$A152:$P843,11,FALSE)=0,"",VLOOKUP($A152,'B2B - Flux 2 - UBL'!$A152:$P843,11,FALSE))</f>
        <v/>
      </c>
      <c r="K152" s="38" t="str">
        <f>IF(VLOOKUP($A152,'B2B - Flux 2 - UBL'!$A152:$P844,12,FALSE)=0,"",VLOOKUP($A152,'B2B - Flux 2 - UBL'!$A152:$P844,12,FALSE))</f>
        <v/>
      </c>
      <c r="L152" s="27" t="str">
        <f>IF(VLOOKUP($A152,'B2B - Flux 2 - UBL'!$A152:$P844,13,FALSE)=0,"",VLOOKUP($A152,'B2B - Flux 2 - UBL'!$A152:$P844,13,FALSE))</f>
        <v>Somme du montant net de toutes les lignes de la Facture.</v>
      </c>
      <c r="M152" s="27" t="str">
        <f>IF(VLOOKUP($A152,'B2B - Flux 2 - UBL'!$A152:$P844,14,FALSE)=0,"",VLOOKUP($A152,'B2B - Flux 2 - UBL'!$A152:$P844,14,FALSE))</f>
        <v/>
      </c>
      <c r="N152" s="144" t="str">
        <f>IF(VLOOKUP($A152,'B2B - Flux 2 - UBL'!$A152:$P844,15,FALSE)=0,"",VLOOKUP($A152,'B2B - Flux 2 - UBL'!$A152:$P844,15,FALSE))</f>
        <v>G1.13</v>
      </c>
      <c r="O152" s="144" t="str">
        <f>IF(VLOOKUP($A152,'B2B - Flux 2 - UBL'!$A152:$P844,16,FALSE)=0,"",VLOOKUP($A152,'B2B - Flux 2 - UBL'!$A152:$P844,16,FALSE))</f>
        <v/>
      </c>
      <c r="P152" s="22" t="str">
        <f>IF(VLOOKUP($A152,'B2B - Flux 2 - UBL'!$A152:$Q844,17,FALSE)=0,"",VLOOKUP($A152,'B2B - Flux 2 - UBL'!$A152:$Q844,17,FALSE))</f>
        <v>BR-12
BR-CO-10</v>
      </c>
      <c r="Q152" s="27"/>
    </row>
    <row r="153" spans="1:17" ht="42.75" x14ac:dyDescent="0.25">
      <c r="A153" s="35" t="s">
        <v>394</v>
      </c>
      <c r="B153" s="29" t="s">
        <v>36</v>
      </c>
      <c r="C153" s="75"/>
      <c r="D153" s="32" t="s">
        <v>398</v>
      </c>
      <c r="E153" s="37"/>
      <c r="F153" s="37"/>
      <c r="G153" s="101" t="s">
        <v>756</v>
      </c>
      <c r="H153" s="47" t="str">
        <f>IF(VLOOKUP($A153,'B2B - Flux 2 - UBL'!$A153:$P845,9,FALSE)=0,"",VLOOKUP($A153,'B2B - Flux 2 - UBL'!$A153:$P845,9,FALSE))</f>
        <v>MONTANT</v>
      </c>
      <c r="I153" s="28">
        <f>IF(VLOOKUP($A153,'B2B - Flux 2 - UBL'!$A153:$P845,10,FALSE)=0,"",VLOOKUP($A153,'B2B - Flux 2 - UBL'!$A153:$P845,10,FALSE))</f>
        <v>19.2</v>
      </c>
      <c r="J153" s="28" t="str">
        <f>IF(VLOOKUP($A153,'B2B - Flux 2 - UBL'!$A153:$P844,11,FALSE)=0,"",VLOOKUP($A153,'B2B - Flux 2 - UBL'!$A153:$P844,11,FALSE))</f>
        <v/>
      </c>
      <c r="K153" s="38" t="str">
        <f>IF(VLOOKUP($A153,'B2B - Flux 2 - UBL'!$A153:$P845,12,FALSE)=0,"",VLOOKUP($A153,'B2B - Flux 2 - UBL'!$A153:$P845,12,FALSE))</f>
        <v/>
      </c>
      <c r="L153" s="27" t="str">
        <f>IF(VLOOKUP($A153,'B2B - Flux 2 - UBL'!$A153:$P845,13,FALSE)=0,"",VLOOKUP($A153,'B2B - Flux 2 - UBL'!$A153:$P845,13,FALSE))</f>
        <v>Somme de toutes les remises au niveau du document de la Facture.</v>
      </c>
      <c r="M153" s="27" t="str">
        <f>IF(VLOOKUP($A153,'B2B - Flux 2 - UBL'!$A153:$P845,14,FALSE)=0,"",VLOOKUP($A153,'B2B - Flux 2 - UBL'!$A153:$P845,14,FALSE))</f>
        <v>Les remises appliquées au niveau des lignes sont incluses dans le Montant net de ligne de facture utilisé dans la Somme du montant net des lignes de facture.</v>
      </c>
      <c r="N153" s="144" t="str">
        <f>IF(VLOOKUP($A153,'B2B - Flux 2 - UBL'!$A153:$P845,15,FALSE)=0,"",VLOOKUP($A153,'B2B - Flux 2 - UBL'!$A153:$P845,15,FALSE))</f>
        <v>G1.13</v>
      </c>
      <c r="O153" s="144" t="str">
        <f>IF(VLOOKUP($A153,'B2B - Flux 2 - UBL'!$A153:$P845,16,FALSE)=0,"",VLOOKUP($A153,'B2B - Flux 2 - UBL'!$A153:$P845,16,FALSE))</f>
        <v/>
      </c>
      <c r="P153" s="22" t="str">
        <f>IF(VLOOKUP($A153,'B2B - Flux 2 - UBL'!$A153:$Q845,17,FALSE)=0,"",VLOOKUP($A153,'B2B - Flux 2 - UBL'!$A153:$Q845,17,FALSE))</f>
        <v>BR-CO-11</v>
      </c>
      <c r="Q153" s="27"/>
    </row>
    <row r="154" spans="1:17" ht="42.75" x14ac:dyDescent="0.25">
      <c r="A154" s="35" t="s">
        <v>395</v>
      </c>
      <c r="B154" s="29" t="s">
        <v>36</v>
      </c>
      <c r="C154" s="75"/>
      <c r="D154" s="32" t="s">
        <v>399</v>
      </c>
      <c r="E154" s="37"/>
      <c r="F154" s="37"/>
      <c r="G154" s="101" t="s">
        <v>757</v>
      </c>
      <c r="H154" s="47" t="str">
        <f>IF(VLOOKUP($A154,'B2B - Flux 2 - UBL'!$A154:$P846,9,FALSE)=0,"",VLOOKUP($A154,'B2B - Flux 2 - UBL'!$A154:$P846,9,FALSE))</f>
        <v>MONTANT</v>
      </c>
      <c r="I154" s="28">
        <f>IF(VLOOKUP($A154,'B2B - Flux 2 - UBL'!$A154:$P846,10,FALSE)=0,"",VLOOKUP($A154,'B2B - Flux 2 - UBL'!$A154:$P846,10,FALSE))</f>
        <v>19.2</v>
      </c>
      <c r="J154" s="28" t="str">
        <f>IF(VLOOKUP($A154,'B2B - Flux 2 - UBL'!$A154:$P845,11,FALSE)=0,"",VLOOKUP($A154,'B2B - Flux 2 - UBL'!$A154:$P845,11,FALSE))</f>
        <v/>
      </c>
      <c r="K154" s="38" t="str">
        <f>IF(VLOOKUP($A154,'B2B - Flux 2 - UBL'!$A154:$P846,12,FALSE)=0,"",VLOOKUP($A154,'B2B - Flux 2 - UBL'!$A154:$P846,12,FALSE))</f>
        <v/>
      </c>
      <c r="L154" s="27" t="str">
        <f>IF(VLOOKUP($A154,'B2B - Flux 2 - UBL'!$A154:$P846,13,FALSE)=0,"",VLOOKUP($A154,'B2B - Flux 2 - UBL'!$A154:$P846,13,FALSE))</f>
        <v>Somme de toutes les charges ou frais au niveau du document de la Facture.</v>
      </c>
      <c r="M154" s="27" t="str">
        <f>IF(VLOOKUP($A154,'B2B - Flux 2 - UBL'!$A154:$P846,14,FALSE)=0,"",VLOOKUP($A154,'B2B - Flux 2 - UBL'!$A154:$P846,14,FALSE))</f>
        <v>Les frais appliqués au niveau des lignes sont inclus dans le Montant net de ligne de facture utilisé dans la Somme du montant net des lignes de facture.</v>
      </c>
      <c r="N154" s="144" t="str">
        <f>IF(VLOOKUP($A154,'B2B - Flux 2 - UBL'!$A154:$P846,15,FALSE)=0,"",VLOOKUP($A154,'B2B - Flux 2 - UBL'!$A154:$P846,15,FALSE))</f>
        <v>G1.13</v>
      </c>
      <c r="O154" s="144" t="str">
        <f>IF(VLOOKUP($A154,'B2B - Flux 2 - UBL'!$A154:$P846,16,FALSE)=0,"",VLOOKUP($A154,'B2B - Flux 2 - UBL'!$A154:$P846,16,FALSE))</f>
        <v/>
      </c>
      <c r="P154" s="22" t="str">
        <f>IF(VLOOKUP($A154,'B2B - Flux 2 - UBL'!$A154:$Q846,17,FALSE)=0,"",VLOOKUP($A154,'B2B - Flux 2 - UBL'!$A154:$Q846,17,FALSE))</f>
        <v>BR-CO-12</v>
      </c>
      <c r="Q154" s="27"/>
    </row>
    <row r="155" spans="1:17" ht="57" x14ac:dyDescent="0.25">
      <c r="A155" s="35" t="s">
        <v>193</v>
      </c>
      <c r="B155" s="29" t="s">
        <v>19</v>
      </c>
      <c r="C155" s="31"/>
      <c r="D155" s="32" t="s">
        <v>194</v>
      </c>
      <c r="E155" s="33"/>
      <c r="F155" s="33"/>
      <c r="G155" s="101" t="s">
        <v>758</v>
      </c>
      <c r="H155" s="47" t="str">
        <f>IF(VLOOKUP($A155,'B2B - Flux 2 - UBL'!$A155:$P847,9,FALSE)=0,"",VLOOKUP($A155,'B2B - Flux 2 - UBL'!$A155:$P847,9,FALSE))</f>
        <v>MONTANT</v>
      </c>
      <c r="I155" s="28">
        <f>IF(VLOOKUP($A155,'B2B - Flux 2 - UBL'!$A155:$P847,10,FALSE)=0,"",VLOOKUP($A155,'B2B - Flux 2 - UBL'!$A155:$P847,10,FALSE))</f>
        <v>19.2</v>
      </c>
      <c r="J155" s="28" t="str">
        <f>IF(VLOOKUP($A155,'B2B - Flux 2 - UBL'!$A155:$P846,11,FALSE)=0,"",VLOOKUP($A155,'B2B - Flux 2 - UBL'!$A155:$P846,11,FALSE))</f>
        <v/>
      </c>
      <c r="K155" s="55" t="str">
        <f>IF(VLOOKUP($A155,'B2B - Flux 2 - UBL'!$A155:$P847,12,FALSE)=0,"",VLOOKUP($A155,'B2B - Flux 2 - UBL'!$A155:$P847,12,FALSE))</f>
        <v/>
      </c>
      <c r="L155" s="27" t="str">
        <f>IF(VLOOKUP($A155,'B2B - Flux 2 - UBL'!$A155:$P847,13,FALSE)=0,"",VLOOKUP($A155,'B2B - Flux 2 - UBL'!$A155:$P847,13,FALSE))</f>
        <v>Montant total de la Facture, sans la TVA.</v>
      </c>
      <c r="M155" s="27" t="str">
        <f>IF(VLOOKUP($A155,'B2B - Flux 2 - UBL'!$A155:$P847,14,FALSE)=0,"",VLOOKUP($A155,'B2B - Flux 2 - UBL'!$A155:$P847,14,FALSE))</f>
        <v>Le Montant total de la facture hors TVA correspond à la Somme du montant net des lignes de facture, moins la Somme des remises au niveau du document, plus la Somme des charges ou frais au niveau du document.</v>
      </c>
      <c r="N155" s="144" t="str">
        <f>IF(VLOOKUP($A155,'B2B - Flux 2 - UBL'!$A155:$P847,15,FALSE)=0,"",VLOOKUP($A155,'B2B - Flux 2 - UBL'!$A155:$P847,15,FALSE))</f>
        <v>G1.13
G1.54</v>
      </c>
      <c r="O155" s="144" t="str">
        <f>IF(VLOOKUP($A155,'B2B - Flux 2 - UBL'!$A155:$P847,16,FALSE)=0,"",VLOOKUP($A155,'B2B - Flux 2 - UBL'!$A155:$P847,16,FALSE))</f>
        <v/>
      </c>
      <c r="P155" s="22" t="str">
        <f>IF(VLOOKUP($A155,'B2B - Flux 2 - UBL'!$A155:$Q847,17,FALSE)=0,"",VLOOKUP($A155,'B2B - Flux 2 - UBL'!$A155:$Q847,17,FALSE))</f>
        <v>BR-13
BR-CO-13</v>
      </c>
      <c r="Q155" s="27"/>
    </row>
    <row r="156" spans="1:17" ht="42.75" x14ac:dyDescent="0.25">
      <c r="A156" s="35" t="s">
        <v>196</v>
      </c>
      <c r="B156" s="29" t="s">
        <v>36</v>
      </c>
      <c r="C156" s="31"/>
      <c r="D156" s="32" t="s">
        <v>197</v>
      </c>
      <c r="E156" s="33"/>
      <c r="F156" s="33"/>
      <c r="G156" s="101" t="s">
        <v>759</v>
      </c>
      <c r="H156" s="47" t="str">
        <f>IF(VLOOKUP($A156,'B2B - Flux 2 - UBL'!$A156:$P848,9,FALSE)=0,"",VLOOKUP($A156,'B2B - Flux 2 - UBL'!$A156:$P848,9,FALSE))</f>
        <v>MONTANT</v>
      </c>
      <c r="I156" s="28">
        <f>IF(VLOOKUP($A156,'B2B - Flux 2 - UBL'!$A156:$P848,10,FALSE)=0,"",VLOOKUP($A156,'B2B - Flux 2 - UBL'!$A156:$P848,10,FALSE))</f>
        <v>19.2</v>
      </c>
      <c r="J156" s="28" t="str">
        <f>IF(VLOOKUP($A156,'B2B - Flux 2 - UBL'!$A156:$P847,11,FALSE)=0,"",VLOOKUP($A156,'B2B - Flux 2 - UBL'!$A156:$P847,11,FALSE))</f>
        <v/>
      </c>
      <c r="K156" s="55" t="str">
        <f>IF(VLOOKUP($A156,'B2B - Flux 2 - UBL'!$A156:$P848,12,FALSE)=0,"",VLOOKUP($A156,'B2B - Flux 2 - UBL'!$A156:$P848,12,FALSE))</f>
        <v/>
      </c>
      <c r="L156" s="27" t="str">
        <f>IF(VLOOKUP($A156,'B2B - Flux 2 - UBL'!$A156:$P848,13,FALSE)=0,"",VLOOKUP($A156,'B2B - Flux 2 - UBL'!$A156:$P848,13,FALSE))</f>
        <v>Montant total de la TVA de la Facture.</v>
      </c>
      <c r="M156" s="27" t="str">
        <f>IF(VLOOKUP($A156,'B2B - Flux 2 - UBL'!$A156:$P848,14,FALSE)=0,"",VLOOKUP($A156,'B2B - Flux 2 - UBL'!$A156:$P848,14,FALSE))</f>
        <v>Le Montant total de la facture TVA comprise correspond à la somme de tous les montants de TVA des différents types de TVA.</v>
      </c>
      <c r="N156" s="144" t="str">
        <f>IF(VLOOKUP($A156,'B2B - Flux 2 - UBL'!$A156:$P848,15,FALSE)=0,"",VLOOKUP($A156,'B2B - Flux 2 - UBL'!$A156:$P848,15,FALSE))</f>
        <v>G1.13
G1.53
G6.08</v>
      </c>
      <c r="O156" s="144" t="str">
        <f>IF(VLOOKUP($A156,'B2B - Flux 2 - UBL'!$A156:$P848,16,FALSE)=0,"",VLOOKUP($A156,'B2B - Flux 2 - UBL'!$A156:$P848,16,FALSE))</f>
        <v/>
      </c>
      <c r="P156" s="22" t="str">
        <f>IF(VLOOKUP($A156,'B2B - Flux 2 - UBL'!$A156:$Q848,17,FALSE)=0,"",VLOOKUP($A156,'B2B - Flux 2 - UBL'!$A156:$Q848,17,FALSE))</f>
        <v>BR-CO-14</v>
      </c>
      <c r="Q156" s="27"/>
    </row>
    <row r="157" spans="1:17" ht="114" x14ac:dyDescent="0.25">
      <c r="A157" s="35" t="s">
        <v>400</v>
      </c>
      <c r="B157" s="29" t="s">
        <v>36</v>
      </c>
      <c r="C157" s="31"/>
      <c r="D157" s="32" t="s">
        <v>401</v>
      </c>
      <c r="E157" s="33"/>
      <c r="F157" s="33"/>
      <c r="G157" s="101" t="s">
        <v>759</v>
      </c>
      <c r="H157" s="47" t="str">
        <f>IF(VLOOKUP($A157,'B2B - Flux 2 - UBL'!$A157:$P849,9,FALSE)=0,"",VLOOKUP($A157,'B2B - Flux 2 - UBL'!$A157:$P849,9,FALSE))</f>
        <v>MONTANT</v>
      </c>
      <c r="I157" s="28">
        <f>IF(VLOOKUP($A157,'B2B - Flux 2 - UBL'!$A157:$P849,10,FALSE)=0,"",VLOOKUP($A157,'B2B - Flux 2 - UBL'!$A157:$P849,10,FALSE))</f>
        <v>19.2</v>
      </c>
      <c r="J157" s="28" t="str">
        <f>IF(VLOOKUP($A157,'B2B - Flux 2 - UBL'!$A157:$P848,11,FALSE)=0,"",VLOOKUP($A157,'B2B - Flux 2 - UBL'!$A157:$P848,11,FALSE))</f>
        <v/>
      </c>
      <c r="K157" s="55" t="str">
        <f>IF(VLOOKUP($A157,'B2B - Flux 2 - UBL'!$A157:$P849,12,FALSE)=0,"",VLOOKUP($A157,'B2B - Flux 2 - UBL'!$A157:$P849,12,FALSE))</f>
        <v/>
      </c>
      <c r="L157" s="27" t="str">
        <f>IF(VLOOKUP($A157,'B2B - Flux 2 - UBL'!$A157:$P849,13,FALSE)=0,"",VLOOKUP($A157,'B2B - Flux 2 - UBL'!$A157:$P849,13,FALSE))</f>
        <v>Montant total de la TVA exprimé dans la devise de comptabilisation acceptée ou exigée dans le pays du Vendeur.</v>
      </c>
      <c r="M157" s="27" t="str">
        <f>IF(VLOOKUP($A157,'B2B - Flux 2 - UBL'!$A157:$P849,14,FALSE)=0,"",VLOOKUP($A157,'B2B - Flux 2 - UBL'!$A157:$P849,14,FALSE))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157" s="144" t="str">
        <f>IF(VLOOKUP($A157,'B2B - Flux 2 - UBL'!$A157:$P849,15,FALSE)=0,"",VLOOKUP($A157,'B2B - Flux 2 - UBL'!$A157:$P849,15,FALSE))</f>
        <v>G1.13
G6.08</v>
      </c>
      <c r="O157" s="144" t="str">
        <f>IF(VLOOKUP($A157,'B2B - Flux 2 - UBL'!$A157:$P849,16,FALSE)=0,"",VLOOKUP($A157,'B2B - Flux 2 - UBL'!$A157:$P849,16,FALSE))</f>
        <v/>
      </c>
      <c r="P157" s="22" t="str">
        <f>IF(VLOOKUP($A157,'B2B - Flux 2 - UBL'!$A157:$Q849,17,FALSE)=0,"",VLOOKUP($A157,'B2B - Flux 2 - UBL'!$A157:$Q849,17,FALSE))</f>
        <v>BR-53</v>
      </c>
      <c r="Q157" s="27"/>
    </row>
    <row r="158" spans="1:17" ht="71.25" x14ac:dyDescent="0.25">
      <c r="A158" s="35" t="s">
        <v>199</v>
      </c>
      <c r="B158" s="29" t="s">
        <v>19</v>
      </c>
      <c r="C158" s="31"/>
      <c r="D158" s="32" t="s">
        <v>200</v>
      </c>
      <c r="E158" s="33"/>
      <c r="F158" s="33"/>
      <c r="G158" s="101" t="s">
        <v>760</v>
      </c>
      <c r="H158" s="47" t="str">
        <f>IF(VLOOKUP($A158,'B2B - Flux 2 - UBL'!$A158:$P850,9,FALSE)=0,"",VLOOKUP($A158,'B2B - Flux 2 - UBL'!$A158:$P850,9,FALSE))</f>
        <v>MONTANT</v>
      </c>
      <c r="I158" s="28">
        <f>IF(VLOOKUP($A158,'B2B - Flux 2 - UBL'!$A158:$P850,10,FALSE)=0,"",VLOOKUP($A158,'B2B - Flux 2 - UBL'!$A158:$P850,10,FALSE))</f>
        <v>19.2</v>
      </c>
      <c r="J158" s="28" t="str">
        <f>IF(VLOOKUP($A158,'B2B - Flux 2 - UBL'!$A158:$P849,11,FALSE)=0,"",VLOOKUP($A158,'B2B - Flux 2 - UBL'!$A158:$P849,11,FALSE))</f>
        <v/>
      </c>
      <c r="K158" s="38" t="str">
        <f>IF(VLOOKUP($A158,'B2B - Flux 2 - UBL'!$A158:$P850,12,FALSE)=0,"",VLOOKUP($A158,'B2B - Flux 2 - UBL'!$A158:$P850,12,FALSE))</f>
        <v/>
      </c>
      <c r="L158" s="27" t="str">
        <f>IF(VLOOKUP($A158,'B2B - Flux 2 - UBL'!$A158:$P850,13,FALSE)=0,"",VLOOKUP($A158,'B2B - Flux 2 - UBL'!$A158:$P850,13,FALSE))</f>
        <v>Montant total de la Facture, avec la TVA.</v>
      </c>
      <c r="M158" s="27" t="str">
        <f>IF(VLOOKUP($A158,'B2B - Flux 2 - UBL'!$A158:$P850,14,FALSE)=0,"",VLOOKUP($A158,'B2B - Flux 2 - UBL'!$A158:$P850,14,FALSE))</f>
        <v>Le Montant total de la facture avec TVA comprise correspond au Montant total de la facture hors TVA auquel s'ajoute le Montant total de la facture TVA comprise. Le Montant total de la facture avec TVA comprise doit être supérieur ou égal à zéro.</v>
      </c>
      <c r="N158" s="144" t="str">
        <f>IF(VLOOKUP($A158,'B2B - Flux 2 - UBL'!$A158:$P850,15,FALSE)=0,"",VLOOKUP($A158,'B2B - Flux 2 - UBL'!$A158:$P850,15,FALSE))</f>
        <v>G1.13</v>
      </c>
      <c r="O158" s="144" t="str">
        <f>IF(VLOOKUP($A158,'B2B - Flux 2 - UBL'!$A158:$P850,16,FALSE)=0,"",VLOOKUP($A158,'B2B - Flux 2 - UBL'!$A158:$P850,16,FALSE))</f>
        <v/>
      </c>
      <c r="P158" s="22" t="str">
        <f>IF(VLOOKUP($A158,'B2B - Flux 2 - UBL'!$A158:$Q850,17,FALSE)=0,"",VLOOKUP($A158,'B2B - Flux 2 - UBL'!$A158:$Q850,17,FALSE))</f>
        <v>BR-14
BR-CO-15</v>
      </c>
      <c r="Q158" s="27"/>
    </row>
    <row r="159" spans="1:17" ht="42.75" x14ac:dyDescent="0.25">
      <c r="A159" s="35" t="s">
        <v>402</v>
      </c>
      <c r="B159" s="29" t="s">
        <v>36</v>
      </c>
      <c r="C159" s="31"/>
      <c r="D159" s="32" t="s">
        <v>405</v>
      </c>
      <c r="E159" s="37"/>
      <c r="F159" s="33"/>
      <c r="G159" s="101" t="s">
        <v>761</v>
      </c>
      <c r="H159" s="47" t="str">
        <f>IF(VLOOKUP($A159,'B2B - Flux 2 - UBL'!$A159:$P851,9,FALSE)=0,"",VLOOKUP($A159,'B2B - Flux 2 - UBL'!$A159:$P851,9,FALSE))</f>
        <v>MONTANT</v>
      </c>
      <c r="I159" s="28">
        <f>IF(VLOOKUP($A159,'B2B - Flux 2 - UBL'!$A159:$P851,10,FALSE)=0,"",VLOOKUP($A159,'B2B - Flux 2 - UBL'!$A159:$P851,10,FALSE))</f>
        <v>19.2</v>
      </c>
      <c r="J159" s="28" t="str">
        <f>IF(VLOOKUP($A159,'B2B - Flux 2 - UBL'!$A159:$P850,11,FALSE)=0,"",VLOOKUP($A159,'B2B - Flux 2 - UBL'!$A159:$P850,11,FALSE))</f>
        <v/>
      </c>
      <c r="K159" s="38" t="str">
        <f>IF(VLOOKUP($A159,'B2B - Flux 2 - UBL'!$A159:$P851,12,FALSE)=0,"",VLOOKUP($A159,'B2B - Flux 2 - UBL'!$A159:$P851,12,FALSE))</f>
        <v/>
      </c>
      <c r="L159" s="27" t="str">
        <f>IF(VLOOKUP($A159,'B2B - Flux 2 - UBL'!$A159:$P851,13,FALSE)=0,"",VLOOKUP($A159,'B2B - Flux 2 - UBL'!$A159:$P851,13,FALSE))</f>
        <v>Somme des montants qui ont été payés par anticipation.</v>
      </c>
      <c r="M159" s="27" t="str">
        <f>IF(VLOOKUP($A159,'B2B - Flux 2 - UBL'!$A159:$P851,14,FALSE)=0,"",VLOOKUP($A159,'B2B - Flux 2 - UBL'!$A159:$P851,14,FALSE))</f>
        <v>Ce montant est soustrait du montant total de la facture avec la TVA pour calculer le montant dû pour le paiement.</v>
      </c>
      <c r="N159" s="144" t="str">
        <f>IF(VLOOKUP($A159,'B2B - Flux 2 - UBL'!$A159:$P851,15,FALSE)=0,"",VLOOKUP($A159,'B2B - Flux 2 - UBL'!$A159:$P851,15,FALSE))</f>
        <v>G1.13</v>
      </c>
      <c r="O159" s="144" t="str">
        <f>IF(VLOOKUP($A159,'B2B - Flux 2 - UBL'!$A159:$P851,16,FALSE)=0,"",VLOOKUP($A159,'B2B - Flux 2 - UBL'!$A159:$P851,16,FALSE))</f>
        <v/>
      </c>
      <c r="P159" s="22" t="str">
        <f>IF(VLOOKUP($A159,'B2B - Flux 2 - UBL'!$A159:$Q851,17,FALSE)=0,"",VLOOKUP($A159,'B2B - Flux 2 - UBL'!$A159:$Q851,17,FALSE))</f>
        <v/>
      </c>
      <c r="Q159" s="27"/>
    </row>
    <row r="160" spans="1:17" ht="42.75" x14ac:dyDescent="0.25">
      <c r="A160" s="35" t="s">
        <v>403</v>
      </c>
      <c r="B160" s="29" t="s">
        <v>36</v>
      </c>
      <c r="C160" s="31"/>
      <c r="D160" s="32" t="s">
        <v>406</v>
      </c>
      <c r="E160" s="37"/>
      <c r="F160" s="33"/>
      <c r="G160" s="101" t="s">
        <v>762</v>
      </c>
      <c r="H160" s="47" t="str">
        <f>IF(VLOOKUP($A160,'B2B - Flux 2 - UBL'!$A160:$P852,9,FALSE)=0,"",VLOOKUP($A160,'B2B - Flux 2 - UBL'!$A160:$P852,9,FALSE))</f>
        <v>MONTANT</v>
      </c>
      <c r="I160" s="28">
        <f>IF(VLOOKUP($A160,'B2B - Flux 2 - UBL'!$A160:$P852,10,FALSE)=0,"",VLOOKUP($A160,'B2B - Flux 2 - UBL'!$A160:$P852,10,FALSE))</f>
        <v>19.2</v>
      </c>
      <c r="J160" s="28" t="str">
        <f>IF(VLOOKUP($A160,'B2B - Flux 2 - UBL'!$A160:$P851,11,FALSE)=0,"",VLOOKUP($A160,'B2B - Flux 2 - UBL'!$A160:$P851,11,FALSE))</f>
        <v/>
      </c>
      <c r="K160" s="38" t="str">
        <f>IF(VLOOKUP($A160,'B2B - Flux 2 - UBL'!$A160:$P852,12,FALSE)=0,"",VLOOKUP($A160,'B2B - Flux 2 - UBL'!$A160:$P852,12,FALSE))</f>
        <v/>
      </c>
      <c r="L160" s="27" t="str">
        <f>IF(VLOOKUP($A160,'B2B - Flux 2 - UBL'!$A160:$P852,13,FALSE)=0,"",VLOOKUP($A160,'B2B - Flux 2 - UBL'!$A160:$P852,13,FALSE))</f>
        <v>Montant à ajouter au montant total de la facture pour arrondir le montant à payer.</v>
      </c>
      <c r="M160" s="27" t="str">
        <f>IF(VLOOKUP($A160,'B2B - Flux 2 - UBL'!$A160:$P852,14,FALSE)=0,"",VLOOKUP($A160,'B2B - Flux 2 - UBL'!$A160:$P852,14,FALSE))</f>
        <v/>
      </c>
      <c r="N160" s="144" t="str">
        <f>IF(VLOOKUP($A160,'B2B - Flux 2 - UBL'!$A160:$P852,15,FALSE)=0,"",VLOOKUP($A160,'B2B - Flux 2 - UBL'!$A160:$P852,15,FALSE))</f>
        <v>G1.13</v>
      </c>
      <c r="O160" s="144" t="str">
        <f>IF(VLOOKUP($A160,'B2B - Flux 2 - UBL'!$A160:$P852,16,FALSE)=0,"",VLOOKUP($A160,'B2B - Flux 2 - UBL'!$A160:$P852,16,FALSE))</f>
        <v/>
      </c>
      <c r="P160" s="22" t="str">
        <f>IF(VLOOKUP($A160,'B2B - Flux 2 - UBL'!$A160:$Q852,17,FALSE)=0,"",VLOOKUP($A160,'B2B - Flux 2 - UBL'!$A160:$Q852,17,FALSE))</f>
        <v/>
      </c>
      <c r="Q160" s="27"/>
    </row>
    <row r="161" spans="1:17" ht="71.25" x14ac:dyDescent="0.25">
      <c r="A161" s="35" t="s">
        <v>404</v>
      </c>
      <c r="B161" s="29" t="s">
        <v>19</v>
      </c>
      <c r="C161" s="39"/>
      <c r="D161" s="32" t="s">
        <v>407</v>
      </c>
      <c r="E161" s="37"/>
      <c r="F161" s="33"/>
      <c r="G161" s="101" t="s">
        <v>763</v>
      </c>
      <c r="H161" s="47" t="str">
        <f>IF(VLOOKUP($A161,'B2B - Flux 2 - UBL'!$A161:$P853,9,FALSE)=0,"",VLOOKUP($A161,'B2B - Flux 2 - UBL'!$A161:$P853,9,FALSE))</f>
        <v>MONTANT</v>
      </c>
      <c r="I161" s="28">
        <f>IF(VLOOKUP($A161,'B2B - Flux 2 - UBL'!$A161:$P853,10,FALSE)=0,"",VLOOKUP($A161,'B2B - Flux 2 - UBL'!$A161:$P853,10,FALSE))</f>
        <v>19.2</v>
      </c>
      <c r="J161" s="28" t="str">
        <f>IF(VLOOKUP($A161,'B2B - Flux 2 - UBL'!$A161:$P852,11,FALSE)=0,"",VLOOKUP($A161,'B2B - Flux 2 - UBL'!$A161:$P852,11,FALSE))</f>
        <v/>
      </c>
      <c r="K161" s="38" t="str">
        <f>IF(VLOOKUP($A161,'B2B - Flux 2 - UBL'!$A161:$P853,12,FALSE)=0,"",VLOOKUP($A161,'B2B - Flux 2 - UBL'!$A161:$P853,12,FALSE))</f>
        <v/>
      </c>
      <c r="L161" s="27" t="str">
        <f>IF(VLOOKUP($A161,'B2B - Flux 2 - UBL'!$A161:$P853,13,FALSE)=0,"",VLOOKUP($A161,'B2B - Flux 2 - UBL'!$A161:$P853,13,FALSE))</f>
        <v>Encours dont le paiement est demandé.</v>
      </c>
      <c r="M161" s="27" t="str">
        <f>IF(VLOOKUP($A161,'B2B - Flux 2 - UBL'!$A161:$P853,14,FALSE)=0,"",VLOOKUP($A161,'B2B - Flux 2 - UBL'!$A161:$P853,14,FALSE))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N161" s="144" t="str">
        <f>IF(VLOOKUP($A161,'B2B - Flux 2 - UBL'!$A161:$P853,15,FALSE)=0,"",VLOOKUP($A161,'B2B - Flux 2 - UBL'!$A161:$P853,15,FALSE))</f>
        <v xml:space="preserve">G1.13
G1.33 </v>
      </c>
      <c r="O161" s="144" t="str">
        <f>IF(VLOOKUP($A161,'B2B - Flux 2 - UBL'!$A161:$P853,16,FALSE)=0,"",VLOOKUP($A161,'B2B - Flux 2 - UBL'!$A161:$P853,16,FALSE))</f>
        <v/>
      </c>
      <c r="P161" s="22" t="str">
        <f>IF(VLOOKUP($A161,'B2B - Flux 2 - UBL'!$A161:$Q853,17,FALSE)=0,"",VLOOKUP($A161,'B2B - Flux 2 - UBL'!$A161:$Q853,17,FALSE))</f>
        <v>BR-15
BR-CO-16</v>
      </c>
      <c r="Q161" s="27"/>
    </row>
    <row r="162" spans="1:17" ht="28.5" x14ac:dyDescent="0.25">
      <c r="A162" s="23" t="s">
        <v>202</v>
      </c>
      <c r="B162" s="29" t="s">
        <v>19</v>
      </c>
      <c r="C162" s="81" t="s">
        <v>203</v>
      </c>
      <c r="D162" s="56"/>
      <c r="E162" s="56"/>
      <c r="F162" s="56"/>
      <c r="G162" s="101" t="s">
        <v>764</v>
      </c>
      <c r="H162" s="67" t="str">
        <f>IF(VLOOKUP($A162,'B2B - Flux 2 - UBL'!$A162:$P854,9,FALSE)=0,"",VLOOKUP($A162,'B2B - Flux 2 - UBL'!$A162:$P854,9,FALSE))</f>
        <v/>
      </c>
      <c r="I162" s="118" t="str">
        <f>IF(VLOOKUP($A162,'B2B - Flux 2 - UBL'!$A162:$P854,10,FALSE)=0,"",VLOOKUP($A162,'B2B - Flux 2 - UBL'!$A162:$P854,10,FALSE))</f>
        <v/>
      </c>
      <c r="J162" s="173" t="str">
        <f>IF(VLOOKUP($A162,'B2B - Flux 2 - UBL'!$A162:$P853,11,FALSE)=0,"",VLOOKUP($A162,'B2B - Flux 2 - UBL'!$A162:$P853,11,FALSE))</f>
        <v/>
      </c>
      <c r="K162" s="118" t="str">
        <f>IF(VLOOKUP($A162,'B2B - Flux 2 - UBL'!$A162:$P854,12,FALSE)=0,"",VLOOKUP($A162,'B2B - Flux 2 - UBL'!$A162:$P854,12,FALSE))</f>
        <v/>
      </c>
      <c r="L162" s="132" t="str">
        <f>IF(VLOOKUP($A162,'B2B - Flux 2 - UBL'!$A162:$P854,13,FALSE)=0,"",VLOOKUP($A162,'B2B - Flux 2 - UBL'!$A162:$P854,13,FALSE))</f>
        <v>Groupe de termes métiers fournissant des informations sur la répartition de la TVA par types.</v>
      </c>
      <c r="M162" s="132" t="str">
        <f>IF(VLOOKUP($A162,'B2B - Flux 2 - UBL'!$A162:$P854,14,FALSE)=0,"",VLOOKUP($A162,'B2B - Flux 2 - UBL'!$A162:$P854,14,FALSE))</f>
        <v/>
      </c>
      <c r="N162" s="146" t="str">
        <f>IF(VLOOKUP($A162,'B2B - Flux 2 - UBL'!$A162:$P854,15,FALSE)=0,"",VLOOKUP($A162,'B2B - Flux 2 - UBL'!$A162:$P854,15,FALSE))</f>
        <v>G1.56</v>
      </c>
      <c r="O162" s="118" t="str">
        <f>IF(VLOOKUP($A162,'B2B - Flux 2 - UBL'!$A162:$P854,16,FALSE)=0,"",VLOOKUP($A162,'B2B - Flux 2 - UBL'!$A162:$P854,16,FALSE))</f>
        <v/>
      </c>
      <c r="P162" s="156" t="str">
        <f>IF(VLOOKUP($A162,'B2B - Flux 2 - UBL'!$A162:$Q854,17,FALSE)=0,"",VLOOKUP($A162,'B2B - Flux 2 - UBL'!$A162:$Q854,17,FALSE))</f>
        <v>BR-CO-18</v>
      </c>
      <c r="Q162" s="118"/>
    </row>
    <row r="163" spans="1:17" ht="57" x14ac:dyDescent="0.25">
      <c r="A163" s="35" t="s">
        <v>204</v>
      </c>
      <c r="B163" s="29" t="s">
        <v>19</v>
      </c>
      <c r="C163" s="31"/>
      <c r="D163" s="32" t="s">
        <v>205</v>
      </c>
      <c r="E163" s="32"/>
      <c r="F163" s="33"/>
      <c r="G163" s="101" t="s">
        <v>765</v>
      </c>
      <c r="H163" s="47" t="str">
        <f>IF(VLOOKUP($A163,'B2B - Flux 2 - UBL'!$A163:$P855,9,FALSE)=0,"",VLOOKUP($A163,'B2B - Flux 2 - UBL'!$A163:$P855,9,FALSE))</f>
        <v>MONTANT</v>
      </c>
      <c r="I163" s="28">
        <f>IF(VLOOKUP($A163,'B2B - Flux 2 - UBL'!$A163:$P855,10,FALSE)=0,"",VLOOKUP($A163,'B2B - Flux 2 - UBL'!$A163:$P855,10,FALSE))</f>
        <v>19.2</v>
      </c>
      <c r="J163" s="28" t="str">
        <f>IF(VLOOKUP($A163,'B2B - Flux 2 - UBL'!$A163:$P854,11,FALSE)=0,"",VLOOKUP($A163,'B2B - Flux 2 - UBL'!$A163:$P854,11,FALSE))</f>
        <v/>
      </c>
      <c r="K163" s="38" t="str">
        <f>IF(VLOOKUP($A163,'B2B - Flux 2 - UBL'!$A163:$P855,12,FALSE)=0,"",VLOOKUP($A163,'B2B - Flux 2 - UBL'!$A163:$P855,12,FALSE))</f>
        <v/>
      </c>
      <c r="L163" s="27" t="str">
        <f>IF(VLOOKUP($A163,'B2B - Flux 2 - UBL'!$A163:$P855,13,FALSE)=0,"",VLOOKUP($A163,'B2B - Flux 2 - UBL'!$A163:$P855,13,FALSE))</f>
        <v>Somme de tous les montants imposables assujettis à un code et à un taux de type de TVA spécifiques (si le Taux de type de TVA est applicable).</v>
      </c>
      <c r="M163" s="27" t="str">
        <f>IF(VLOOKUP($A163,'B2B - Flux 2 - UBL'!$A163:$P855,14,FALSE)=0,"",VLOOKUP($A163,'B2B - Flux 2 - UBL'!$A163:$P855,14,FALSE))</f>
        <v>Somme du montant net des lignes de facture, moins les remises plus les charges ou frais au niveau du document qui sont assujettis à un code et à un taux de type de TVA spécifiques (si le Taux de type de TVA est applicable).</v>
      </c>
      <c r="N163" s="144" t="str">
        <f>IF(VLOOKUP($A163,'B2B - Flux 2 - UBL'!$A163:$P855,15,FALSE)=0,"",VLOOKUP($A163,'B2B - Flux 2 - UBL'!$A163:$P855,15,FALSE))</f>
        <v>G1.13
G1.54</v>
      </c>
      <c r="O163" s="144" t="str">
        <f>IF(VLOOKUP($A163,'B2B - Flux 2 - UBL'!$A163:$P855,16,FALSE)=0,"",VLOOKUP($A163,'B2B - Flux 2 - UBL'!$A163:$P855,16,FALSE))</f>
        <v/>
      </c>
      <c r="P163" s="22" t="str">
        <f>IF(VLOOKUP($A163,'B2B - Flux 2 - UBL'!$A163:$Q855,17,FALSE)=0,"",VLOOKUP($A163,'B2B - Flux 2 - UBL'!$A163:$Q855,17,FALSE))</f>
        <v>BR-45</v>
      </c>
      <c r="Q163" s="27"/>
    </row>
    <row r="164" spans="1:17" ht="28.5" x14ac:dyDescent="0.25">
      <c r="A164" s="35" t="s">
        <v>206</v>
      </c>
      <c r="B164" s="29" t="s">
        <v>19</v>
      </c>
      <c r="C164" s="31"/>
      <c r="D164" s="32" t="s">
        <v>207</v>
      </c>
      <c r="E164" s="32"/>
      <c r="F164" s="33"/>
      <c r="G164" s="101" t="s">
        <v>766</v>
      </c>
      <c r="H164" s="47" t="str">
        <f>IF(VLOOKUP($A164,'B2B - Flux 2 - UBL'!$A164:$P856,9,FALSE)=0,"",VLOOKUP($A164,'B2B - Flux 2 - UBL'!$A164:$P856,9,FALSE))</f>
        <v>MONTANT</v>
      </c>
      <c r="I164" s="28">
        <f>IF(VLOOKUP($A164,'B2B - Flux 2 - UBL'!$A164:$P856,10,FALSE)=0,"",VLOOKUP($A164,'B2B - Flux 2 - UBL'!$A164:$P856,10,FALSE))</f>
        <v>19.2</v>
      </c>
      <c r="J164" s="28" t="str">
        <f>IF(VLOOKUP($A164,'B2B - Flux 2 - UBL'!$A164:$P855,11,FALSE)=0,"",VLOOKUP($A164,'B2B - Flux 2 - UBL'!$A164:$P855,11,FALSE))</f>
        <v/>
      </c>
      <c r="K164" s="38" t="str">
        <f>IF(VLOOKUP($A164,'B2B - Flux 2 - UBL'!$A164:$P856,12,FALSE)=0,"",VLOOKUP($A164,'B2B - Flux 2 - UBL'!$A164:$P856,12,FALSE))</f>
        <v/>
      </c>
      <c r="L164" s="27" t="str">
        <f>IF(VLOOKUP($A164,'B2B - Flux 2 - UBL'!$A164:$P856,13,FALSE)=0,"",VLOOKUP($A164,'B2B - Flux 2 - UBL'!$A164:$P856,13,FALSE))</f>
        <v>Montant total de la TVA pour un type donné de TVA.</v>
      </c>
      <c r="M164" s="27" t="str">
        <f>IF(VLOOKUP($A164,'B2B - Flux 2 - UBL'!$A164:$P856,14,FALSE)=0,"",VLOOKUP($A164,'B2B - Flux 2 - UBL'!$A164:$P856,14,FALSE))</f>
        <v>S'obtient en multipliant la Base d'imposition du type de TVA par le Taux de type de TVA du type correspondant.</v>
      </c>
      <c r="N164" s="144" t="str">
        <f>IF(VLOOKUP($A164,'B2B - Flux 2 - UBL'!$A164:$P856,15,FALSE)=0,"",VLOOKUP($A164,'B2B - Flux 2 - UBL'!$A164:$P856,15,FALSE))</f>
        <v>G1.13
G1.53</v>
      </c>
      <c r="O164" s="144" t="str">
        <f>IF(VLOOKUP($A164,'B2B - Flux 2 - UBL'!$A164:$P856,16,FALSE)=0,"",VLOOKUP($A164,'B2B - Flux 2 - UBL'!$A164:$P856,16,FALSE))</f>
        <v/>
      </c>
      <c r="P164" s="22" t="str">
        <f>IF(VLOOKUP($A164,'B2B - Flux 2 - UBL'!$A164:$Q856,17,FALSE)=0,"",VLOOKUP($A164,'B2B - Flux 2 - UBL'!$A164:$Q856,17,FALSE))</f>
        <v>BR-46
BR-CO-17</v>
      </c>
      <c r="Q164" s="27"/>
    </row>
    <row r="165" spans="1:17" ht="142.5" x14ac:dyDescent="0.25">
      <c r="A165" s="35" t="s">
        <v>209</v>
      </c>
      <c r="B165" s="29" t="s">
        <v>19</v>
      </c>
      <c r="C165" s="31"/>
      <c r="D165" s="32" t="s">
        <v>210</v>
      </c>
      <c r="E165" s="32"/>
      <c r="F165" s="33"/>
      <c r="G165" s="101" t="s">
        <v>767</v>
      </c>
      <c r="H165" s="29" t="str">
        <f>IF(VLOOKUP($A165,'B2B - Flux 2 - UBL'!$A165:$P857,9,FALSE)=0,"",VLOOKUP($A165,'B2B - Flux 2 - UBL'!$A165:$P857,9,FALSE))</f>
        <v>CODE</v>
      </c>
      <c r="I165" s="28">
        <f>IF(VLOOKUP($A165,'B2B - Flux 2 - UBL'!$A165:$P857,10,FALSE)=0,"",VLOOKUP($A165,'B2B - Flux 2 - UBL'!$A165:$P857,10,FALSE))</f>
        <v>2</v>
      </c>
      <c r="J165" s="28" t="str">
        <f>IF(VLOOKUP($A165,'B2B - Flux 2 - UBL'!$A165:$P856,11,FALSE)=0,"",VLOOKUP($A165,'B2B - Flux 2 - UBL'!$A165:$P856,11,FALSE))</f>
        <v>UNTDID 5305</v>
      </c>
      <c r="K165" s="55" t="str">
        <f>IF(VLOOKUP($A165,'B2B - Flux 2 - UBL'!$A165:$P857,12,FALSE)=0,"",VLOOKUP($A165,'B2B - Flux 2 - UBL'!$A165:$P857,12,FALSE))</f>
        <v/>
      </c>
      <c r="L165" s="27" t="str">
        <f>IF(VLOOKUP($A165,'B2B - Flux 2 - UBL'!$A165:$P857,13,FALSE)=0,"",VLOOKUP($A165,'B2B - Flux 2 - UBL'!$A165:$P857,13,FALSE))</f>
        <v>Identification codée d’un type de TVA.</v>
      </c>
      <c r="M165" s="27" t="str">
        <f>IF(VLOOKUP($A165,'B2B - Flux 2 - UBL'!$A165:$P857,14,FALSE)=0,"",VLOOKUP($A165,'B2B - Flux 2 - UBL'!$A165:$P857,14,FALSE))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165" s="144" t="str">
        <f>IF(VLOOKUP($A165,'B2B - Flux 2 - UBL'!$A165:$P857,15,FALSE)=0,"",VLOOKUP($A165,'B2B - Flux 2 - UBL'!$A165:$P857,15,FALSE))</f>
        <v>G2.31</v>
      </c>
      <c r="O165" s="144" t="str">
        <f>IF(VLOOKUP($A165,'B2B - Flux 2 - UBL'!$A165:$P857,16,FALSE)=0,"",VLOOKUP($A165,'B2B - Flux 2 - UBL'!$A165:$P857,16,FALSE))</f>
        <v/>
      </c>
      <c r="P165" s="22" t="str">
        <f>IF(VLOOKUP($A165,'B2B - Flux 2 - UBL'!$A165:$Q857,17,FALSE)=0,"",VLOOKUP($A165,'B2B - Flux 2 - UBL'!$A165:$Q857,17,FALSE))</f>
        <v>BR-47</v>
      </c>
      <c r="Q165" s="27"/>
    </row>
    <row r="166" spans="1:17" ht="28.5" x14ac:dyDescent="0.25">
      <c r="A166" s="35" t="s">
        <v>211</v>
      </c>
      <c r="B166" s="29" t="s">
        <v>36</v>
      </c>
      <c r="C166" s="31"/>
      <c r="D166" s="32" t="s">
        <v>212</v>
      </c>
      <c r="E166" s="37"/>
      <c r="F166" s="33"/>
      <c r="G166" s="101" t="s">
        <v>768</v>
      </c>
      <c r="H166" s="29" t="str">
        <f>IF(VLOOKUP($A166,'B2B - Flux 2 - UBL'!$A166:$P858,9,FALSE)=0,"",VLOOKUP($A166,'B2B - Flux 2 - UBL'!$A166:$P858,9,FALSE))</f>
        <v>POURCENTAGE</v>
      </c>
      <c r="I166" s="28" t="str">
        <f>IF(VLOOKUP($A166,'B2B - Flux 2 - UBL'!$A166:$P858,10,FALSE)=0,"",VLOOKUP($A166,'B2B - Flux 2 - UBL'!$A166:$P858,10,FALSE))</f>
        <v/>
      </c>
      <c r="J166" s="28" t="str">
        <f>IF(VLOOKUP($A166,'B2B - Flux 2 - UBL'!$A166:$P857,11,FALSE)=0,"",VLOOKUP($A166,'B2B - Flux 2 - UBL'!$A166:$P857,11,FALSE))</f>
        <v/>
      </c>
      <c r="K166" s="27" t="str">
        <f>IF(VLOOKUP($A166,'B2B - Flux 2 - UBL'!$A166:$P858,12,FALSE)=0,"",VLOOKUP($A166,'B2B - Flux 2 - UBL'!$A166:$P858,12,FALSE))</f>
        <v/>
      </c>
      <c r="L166" s="27" t="str">
        <f>IF(VLOOKUP($A166,'B2B - Flux 2 - UBL'!$A166:$P858,13,FALSE)=0,"",VLOOKUP($A166,'B2B - Flux 2 - UBL'!$A166:$P858,13,FALSE))</f>
        <v>Taux de TVA, exprimé sous forme de pourcentage, applicable au type de TVA correspondant.</v>
      </c>
      <c r="M166" s="27" t="str">
        <f>IF(VLOOKUP($A166,'B2B - Flux 2 - UBL'!$A166:$P858,14,FALSE)=0,"",VLOOKUP($A166,'B2B - Flux 2 - UBL'!$A166:$P858,14,FALSE))</f>
        <v>Le Code de type de TVA et le Taux de type de TVA doivent être cohérents.</v>
      </c>
      <c r="N166" s="144" t="str">
        <f>IF(VLOOKUP($A166,'B2B - Flux 2 - UBL'!$A166:$P858,15,FALSE)=0,"",VLOOKUP($A166,'B2B - Flux 2 - UBL'!$A166:$P858,15,FALSE))</f>
        <v>G1.24
G6.08</v>
      </c>
      <c r="O166" s="144" t="str">
        <f>IF(VLOOKUP($A166,'B2B - Flux 2 - UBL'!$A166:$P858,16,FALSE)=0,"",VLOOKUP($A166,'B2B - Flux 2 - UBL'!$A166:$P858,16,FALSE))</f>
        <v/>
      </c>
      <c r="P166" s="22" t="str">
        <f>IF(VLOOKUP($A166,'B2B - Flux 2 - UBL'!$A166:$Q858,17,FALSE)=0,"",VLOOKUP($A166,'B2B - Flux 2 - UBL'!$A166:$Q858,17,FALSE))</f>
        <v>BR-48</v>
      </c>
      <c r="Q166" s="27"/>
    </row>
    <row r="167" spans="1:17" ht="28.5" x14ac:dyDescent="0.25">
      <c r="A167" s="35" t="s">
        <v>215</v>
      </c>
      <c r="B167" s="29" t="s">
        <v>36</v>
      </c>
      <c r="C167" s="31"/>
      <c r="D167" s="32" t="s">
        <v>216</v>
      </c>
      <c r="E167" s="32"/>
      <c r="F167" s="33"/>
      <c r="G167" s="101" t="s">
        <v>769</v>
      </c>
      <c r="H167" s="29" t="str">
        <f>IF(VLOOKUP($A167,'B2B - Flux 2 - UBL'!$A167:$P859,9,FALSE)=0,"",VLOOKUP($A167,'B2B - Flux 2 - UBL'!$A167:$P859,9,FALSE))</f>
        <v>TEXTE</v>
      </c>
      <c r="I167" s="28">
        <f>IF(VLOOKUP($A167,'B2B - Flux 2 - UBL'!$A167:$P859,10,FALSE)=0,"",VLOOKUP($A167,'B2B - Flux 2 - UBL'!$A167:$P859,10,FALSE))</f>
        <v>1024</v>
      </c>
      <c r="J167" s="28" t="str">
        <f>IF(VLOOKUP($A167,'B2B - Flux 2 - UBL'!$A167:$P858,11,FALSE)=0,"",VLOOKUP($A167,'B2B - Flux 2 - UBL'!$A167:$P858,11,FALSE))</f>
        <v/>
      </c>
      <c r="K167" s="55" t="str">
        <f>IF(VLOOKUP($A167,'B2B - Flux 2 - UBL'!$A167:$P859,12,FALSE)=0,"",VLOOKUP($A167,'B2B - Flux 2 - UBL'!$A167:$P859,12,FALSE))</f>
        <v/>
      </c>
      <c r="L167" s="27" t="str">
        <f>IF(VLOOKUP($A167,'B2B - Flux 2 - UBL'!$A167:$P859,13,FALSE)=0,"",VLOOKUP($A167,'B2B - Flux 2 - UBL'!$A167:$P859,13,FALSE))</f>
        <v>Énoncé expliquant pourquoi un montant est exonéré de TVA.</v>
      </c>
      <c r="M167" s="27" t="str">
        <f>IF(VLOOKUP($A167,'B2B - Flux 2 - UBL'!$A167:$P859,14,FALSE)=0,"",VLOOKUP($A167,'B2B - Flux 2 - UBL'!$A167:$P859,14,FALSE))</f>
        <v>Articles 226 items 11 to 15 Directive 2006/112/EN</v>
      </c>
      <c r="N167" s="144" t="str">
        <f>IF(VLOOKUP($A167,'B2B - Flux 2 - UBL'!$A167:$P859,15,FALSE)=0,"",VLOOKUP($A167,'B2B - Flux 2 - UBL'!$A167:$P859,15,FALSE))</f>
        <v>P1.08
G1.40</v>
      </c>
      <c r="O167" s="144" t="str">
        <f>IF(VLOOKUP($A167,'B2B - Flux 2 - UBL'!$A167:$P859,16,FALSE)=0,"",VLOOKUP($A167,'B2B - Flux 2 - UBL'!$A167:$P859,16,FALSE))</f>
        <v/>
      </c>
      <c r="P167" s="22" t="str">
        <f>IF(VLOOKUP($A167,'B2B - Flux 2 - UBL'!$A167:$Q859,17,FALSE)=0,"",VLOOKUP($A167,'B2B - Flux 2 - UBL'!$A167:$Q859,17,FALSE))</f>
        <v/>
      </c>
      <c r="Q167" s="27"/>
    </row>
    <row r="168" spans="1:17" ht="28.5" x14ac:dyDescent="0.25">
      <c r="A168" s="35" t="s">
        <v>217</v>
      </c>
      <c r="B168" s="29" t="s">
        <v>36</v>
      </c>
      <c r="C168" s="31"/>
      <c r="D168" s="32" t="s">
        <v>218</v>
      </c>
      <c r="E168" s="32"/>
      <c r="F168" s="33"/>
      <c r="G168" s="101" t="s">
        <v>770</v>
      </c>
      <c r="H168" s="29" t="str">
        <f>IF(VLOOKUP($A168,'B2B - Flux 2 - UBL'!$A168:$P860,9,FALSE)=0,"",VLOOKUP($A168,'B2B - Flux 2 - UBL'!$A168:$P860,9,FALSE))</f>
        <v>CODE</v>
      </c>
      <c r="I168" s="28">
        <f>IF(VLOOKUP($A168,'B2B - Flux 2 - UBL'!$A168:$P860,10,FALSE)=0,"",VLOOKUP($A168,'B2B - Flux 2 - UBL'!$A168:$P860,10,FALSE))</f>
        <v>30</v>
      </c>
      <c r="J168" s="28" t="str">
        <f>IF(VLOOKUP($A168,'B2B - Flux 2 - UBL'!$A168:$P859,11,FALSE)=0,"",VLOOKUP($A168,'B2B - Flux 2 - UBL'!$A168:$P859,11,FALSE))</f>
        <v>EN16931 Codelists</v>
      </c>
      <c r="K168" s="55" t="str">
        <f>IF(VLOOKUP($A168,'B2B - Flux 2 - UBL'!$A168:$P860,12,FALSE)=0,"",VLOOKUP($A168,'B2B - Flux 2 - UBL'!$A168:$P860,12,FALSE))</f>
        <v/>
      </c>
      <c r="L168" s="27" t="str">
        <f>IF(VLOOKUP($A168,'B2B - Flux 2 - UBL'!$A168:$P860,13,FALSE)=0,"",VLOOKUP($A168,'B2B - Flux 2 - UBL'!$A168:$P860,13,FALSE))</f>
        <v>Code expliquant pourquoi un montant est exonéré de TVA.</v>
      </c>
      <c r="M168" s="27" t="str">
        <f>IF(VLOOKUP($A168,'B2B - Flux 2 - UBL'!$A168:$P860,14,FALSE)=0,"",VLOOKUP($A168,'B2B - Flux 2 - UBL'!$A168:$P860,14,FALSE))</f>
        <v>Liste de codes issue et maintenue par le CEF</v>
      </c>
      <c r="N168" s="144" t="str">
        <f>IF(VLOOKUP($A168,'B2B - Flux 2 - UBL'!$A168:$P860,15,FALSE)=0,"",VLOOKUP($A168,'B2B - Flux 2 - UBL'!$A168:$P860,15,FALSE))</f>
        <v>G1.40</v>
      </c>
      <c r="O168" s="144" t="str">
        <f>IF(VLOOKUP($A168,'B2B - Flux 2 - UBL'!$A168:$P860,16,FALSE)=0,"",VLOOKUP($A168,'B2B - Flux 2 - UBL'!$A168:$P860,16,FALSE))</f>
        <v/>
      </c>
      <c r="P168" s="22" t="str">
        <f>IF(VLOOKUP($A168,'B2B - Flux 2 - UBL'!$A168:$Q860,17,FALSE)=0,"",VLOOKUP($A168,'B2B - Flux 2 - UBL'!$A168:$Q860,17,FALSE))</f>
        <v/>
      </c>
      <c r="Q168" s="27"/>
    </row>
    <row r="169" spans="1:17" ht="128.25" x14ac:dyDescent="0.25">
      <c r="A169" s="23" t="s">
        <v>408</v>
      </c>
      <c r="B169" s="29" t="s">
        <v>50</v>
      </c>
      <c r="C169" s="81" t="s">
        <v>409</v>
      </c>
      <c r="D169" s="56"/>
      <c r="E169" s="56"/>
      <c r="F169" s="56"/>
      <c r="G169" s="101" t="s">
        <v>771</v>
      </c>
      <c r="H169" s="67" t="str">
        <f>IF(VLOOKUP($A169,'B2B - Flux 2 - UBL'!$A169:$P861,9,FALSE)=0,"",VLOOKUP($A169,'B2B - Flux 2 - UBL'!$A169:$P861,9,FALSE))</f>
        <v/>
      </c>
      <c r="I169" s="118" t="str">
        <f>IF(VLOOKUP($A169,'B2B - Flux 2 - UBL'!$A169:$P861,10,FALSE)=0,"",VLOOKUP($A169,'B2B - Flux 2 - UBL'!$A169:$P861,10,FALSE))</f>
        <v/>
      </c>
      <c r="J169" s="173" t="str">
        <f>IF(VLOOKUP($A169,'B2B - Flux 2 - UBL'!$A169:$P860,11,FALSE)=0,"",VLOOKUP($A169,'B2B - Flux 2 - UBL'!$A169:$P860,11,FALSE))</f>
        <v/>
      </c>
      <c r="K169" s="118" t="str">
        <f>IF(VLOOKUP($A169,'B2B - Flux 2 - UBL'!$A169:$P861,12,FALSE)=0,"",VLOOKUP($A169,'B2B - Flux 2 - UBL'!$A169:$P861,12,FALSE))</f>
        <v/>
      </c>
      <c r="L169" s="132" t="str">
        <f>IF(VLOOKUP($A169,'B2B - Flux 2 - UBL'!$A169:$P861,13,FALSE)=0,"",VLOOKUP($A169,'B2B - Flux 2 - UBL'!$A169:$P861,13,FALSE))</f>
        <v>Groupe de termes métiers fournissant des informations sur les documents justificatifs additionnels étayant les demandes formulées dans la Facture.</v>
      </c>
      <c r="M169" s="132" t="str">
        <f>IF(VLOOKUP($A169,'B2B - Flux 2 - UBL'!$A169:$P861,14,FALSE)=0,"",VLOOKUP($A169,'B2B - Flux 2 - UBL'!$A169:$P861,14,FALSE))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N169" s="146" t="str">
        <f>IF(VLOOKUP($A169,'B2B - Flux 2 - UBL'!$A169:$P861,15,FALSE)=0,"",VLOOKUP($A169,'B2B - Flux 2 - UBL'!$A169:$P861,15,FALSE))</f>
        <v/>
      </c>
      <c r="O169" s="118" t="str">
        <f>IF(VLOOKUP($A169,'B2B - Flux 2 - UBL'!$A169:$P861,16,FALSE)=0,"",VLOOKUP($A169,'B2B - Flux 2 - UBL'!$A169:$P861,16,FALSE))</f>
        <v/>
      </c>
      <c r="P169" s="156" t="str">
        <f>IF(VLOOKUP($A169,'B2B - Flux 2 - UBL'!$A169:$Q861,17,FALSE)=0,"",VLOOKUP($A169,'B2B - Flux 2 - UBL'!$A169:$Q861,17,FALSE))</f>
        <v/>
      </c>
      <c r="Q169" s="118"/>
    </row>
    <row r="170" spans="1:17" ht="57" x14ac:dyDescent="0.25">
      <c r="A170" s="35" t="s">
        <v>410</v>
      </c>
      <c r="B170" s="29" t="s">
        <v>19</v>
      </c>
      <c r="C170" s="31"/>
      <c r="D170" s="32" t="s">
        <v>418</v>
      </c>
      <c r="E170" s="32"/>
      <c r="F170" s="33"/>
      <c r="G170" s="101" t="s">
        <v>657</v>
      </c>
      <c r="H170" s="29" t="str">
        <f>IF(VLOOKUP($A170,'B2B - Flux 2 - UBL'!$A170:$P862,9,FALSE)=0,"",VLOOKUP($A170,'B2B - Flux 2 - UBL'!$A170:$P862,9,FALSE))</f>
        <v>REFRENCE DU DOCUMENT</v>
      </c>
      <c r="I170" s="28">
        <f>IF(VLOOKUP($A170,'B2B - Flux 2 - UBL'!$A170:$P862,10,FALSE)=0,"",VLOOKUP($A170,'B2B - Flux 2 - UBL'!$A170:$P862,10,FALSE))</f>
        <v>50</v>
      </c>
      <c r="J170" s="28" t="str">
        <f>IF(VLOOKUP($A170,'B2B - Flux 2 - UBL'!$A170:$P861,11,FALSE)=0,"",VLOOKUP($A170,'B2B - Flux 2 - UBL'!$A170:$P861,11,FALSE))</f>
        <v/>
      </c>
      <c r="K170" s="55" t="str">
        <f>IF(VLOOKUP($A170,'B2B - Flux 2 - UBL'!$A170:$P862,12,FALSE)=0,"",VLOOKUP($A170,'B2B - Flux 2 - UBL'!$A170:$P862,12,FALSE))</f>
        <v/>
      </c>
      <c r="L170" s="27" t="str">
        <f>IF(VLOOKUP($A170,'B2B - Flux 2 - UBL'!$A170:$P862,13,FALSE)=0,"",VLOOKUP($A170,'B2B - Flux 2 - UBL'!$A170:$P862,13,FALSE))</f>
        <v>Identifiant du document justificatif.</v>
      </c>
      <c r="M170" s="27" t="str">
        <f>IF(VLOOKUP($A170,'B2B - Flux 2 - UBL'!$A170:$P862,14,FALSE)=0,"",VLOOKUP($A170,'B2B - Flux 2 - UBL'!$A170:$P862,14,FALSE))</f>
        <v/>
      </c>
      <c r="N170" s="144" t="str">
        <f>IF(VLOOKUP($A170,'B2B - Flux 2 - UBL'!$A170:$P862,15,FALSE)=0,"",VLOOKUP($A170,'B2B - Flux 2 - UBL'!$A170:$P862,15,FALSE))</f>
        <v>G4.09
G4.11
G4.12
G4.13</v>
      </c>
      <c r="O170" s="144" t="str">
        <f>IF(VLOOKUP($A170,'B2B - Flux 2 - UBL'!$A170:$P862,16,FALSE)=0,"",VLOOKUP($A170,'B2B - Flux 2 - UBL'!$A170:$P862,16,FALSE))</f>
        <v/>
      </c>
      <c r="P170" s="22" t="str">
        <f>IF(VLOOKUP($A170,'B2B - Flux 2 - UBL'!$A170:$Q862,17,FALSE)=0,"",VLOOKUP($A170,'B2B - Flux 2 - UBL'!$A170:$Q862,17,FALSE))</f>
        <v>BR-52</v>
      </c>
      <c r="Q170" s="27"/>
    </row>
    <row r="171" spans="1:17" ht="28.5" x14ac:dyDescent="0.25">
      <c r="A171" s="35" t="s">
        <v>411</v>
      </c>
      <c r="B171" s="29" t="s">
        <v>36</v>
      </c>
      <c r="C171" s="31"/>
      <c r="D171" s="32" t="s">
        <v>415</v>
      </c>
      <c r="E171" s="32"/>
      <c r="F171" s="33"/>
      <c r="G171" s="101" t="s">
        <v>772</v>
      </c>
      <c r="H171" s="29" t="str">
        <f>IF(VLOOKUP($A171,'B2B - Flux 2 - UBL'!$A171:$P863,9,FALSE)=0,"",VLOOKUP($A171,'B2B - Flux 2 - UBL'!$A171:$P863,9,FALSE))</f>
        <v>TEXTE</v>
      </c>
      <c r="I171" s="28">
        <f>IF(VLOOKUP($A171,'B2B - Flux 2 - UBL'!$A171:$P863,10,FALSE)=0,"",VLOOKUP($A171,'B2B - Flux 2 - UBL'!$A171:$P863,10,FALSE))</f>
        <v>100</v>
      </c>
      <c r="J171" s="28" t="str">
        <f>IF(VLOOKUP($A171,'B2B - Flux 2 - UBL'!$A171:$P862,11,FALSE)=0,"",VLOOKUP($A171,'B2B - Flux 2 - UBL'!$A171:$P862,11,FALSE))</f>
        <v/>
      </c>
      <c r="K171" s="55" t="str">
        <f>IF(VLOOKUP($A171,'B2B - Flux 2 - UBL'!$A171:$P863,12,FALSE)=0,"",VLOOKUP($A171,'B2B - Flux 2 - UBL'!$A171:$P863,12,FALSE))</f>
        <v/>
      </c>
      <c r="L171" s="27" t="str">
        <f>IF(VLOOKUP($A171,'B2B - Flux 2 - UBL'!$A171:$P863,13,FALSE)=0,"",VLOOKUP($A171,'B2B - Flux 2 - UBL'!$A171:$P863,13,FALSE))</f>
        <v>Description du document justificatif.</v>
      </c>
      <c r="M171" s="27" t="str">
        <f>IF(VLOOKUP($A171,'B2B - Flux 2 - UBL'!$A171:$P863,14,FALSE)=0,"",VLOOKUP($A171,'B2B - Flux 2 - UBL'!$A171:$P863,14,FALSE))</f>
        <v>Exemple : feuille de temps, rapport d'utilisation, etc.</v>
      </c>
      <c r="N171" s="144" t="str">
        <f>IF(VLOOKUP($A171,'B2B - Flux 2 - UBL'!$A171:$P863,15,FALSE)=0,"",VLOOKUP($A171,'B2B - Flux 2 - UBL'!$A171:$P863,15,FALSE))</f>
        <v/>
      </c>
      <c r="O171" s="144" t="str">
        <f>IF(VLOOKUP($A171,'B2B - Flux 2 - UBL'!$A171:$P863,16,FALSE)=0,"",VLOOKUP($A171,'B2B - Flux 2 - UBL'!$A171:$P863,16,FALSE))</f>
        <v/>
      </c>
      <c r="P171" s="22" t="str">
        <f>IF(VLOOKUP($A171,'B2B - Flux 2 - UBL'!$A171:$Q863,17,FALSE)=0,"",VLOOKUP($A171,'B2B - Flux 2 - UBL'!$A171:$Q863,17,FALSE))</f>
        <v/>
      </c>
      <c r="Q171" s="27"/>
    </row>
    <row r="172" spans="1:17" ht="71.25" x14ac:dyDescent="0.25">
      <c r="A172" s="35" t="s">
        <v>412</v>
      </c>
      <c r="B172" s="29" t="s">
        <v>36</v>
      </c>
      <c r="C172" s="31"/>
      <c r="D172" s="32" t="s">
        <v>416</v>
      </c>
      <c r="E172" s="37"/>
      <c r="F172" s="33"/>
      <c r="G172" s="101" t="s">
        <v>773</v>
      </c>
      <c r="H172" s="29" t="str">
        <f>IF(VLOOKUP($A172,'B2B - Flux 2 - UBL'!$A172:$P864,9,FALSE)=0,"",VLOOKUP($A172,'B2B - Flux 2 - UBL'!$A172:$P864,9,FALSE))</f>
        <v>TEXTE</v>
      </c>
      <c r="I172" s="28">
        <f>IF(VLOOKUP($A172,'B2B - Flux 2 - UBL'!$A172:$P864,10,FALSE)=0,"",VLOOKUP($A172,'B2B - Flux 2 - UBL'!$A172:$P864,10,FALSE))</f>
        <v>100</v>
      </c>
      <c r="J172" s="28" t="str">
        <f>IF(VLOOKUP($A172,'B2B - Flux 2 - UBL'!$A172:$P863,11,FALSE)=0,"",VLOOKUP($A172,'B2B - Flux 2 - UBL'!$A172:$P863,11,FALSE))</f>
        <v/>
      </c>
      <c r="K172" s="55" t="str">
        <f>IF(VLOOKUP($A172,'B2B - Flux 2 - UBL'!$A172:$P864,12,FALSE)=0,"",VLOOKUP($A172,'B2B - Flux 2 - UBL'!$A172:$P864,12,FALSE))</f>
        <v/>
      </c>
      <c r="L172" s="27" t="str">
        <f>IF(VLOOKUP($A172,'B2B - Flux 2 - UBL'!$A172:$P864,13,FALSE)=0,"",VLOOKUP($A172,'B2B - Flux 2 - UBL'!$A172:$P864,13,FALSE))</f>
        <v>Adresse URL (Uniform Resource Locator) qui identifie l’emplacement du document externe.</v>
      </c>
      <c r="M172" s="27" t="str">
        <f>IF(VLOOKUP($A172,'B2B - Flux 2 - UBL'!$A172:$P864,14,FALSE)=0,"",VLOOKUP($A172,'B2B - Flux 2 - UBL'!$A172:$P864,14,FALSE))</f>
        <v>Moyen de localiser la ressource en décrivant son mécanisme d'accès primaire, par exemple http:// ou ftp://.
L'Emplacement de document externe doit être utilisé si l'Acheteur exige des informations supplémentaires étayant la facture.</v>
      </c>
      <c r="N172" s="144" t="str">
        <f>IF(VLOOKUP($A172,'B2B - Flux 2 - UBL'!$A172:$P864,15,FALSE)=0,"",VLOOKUP($A172,'B2B - Flux 2 - UBL'!$A172:$P864,15,FALSE))</f>
        <v/>
      </c>
      <c r="O172" s="144" t="str">
        <f>IF(VLOOKUP($A172,'B2B - Flux 2 - UBL'!$A172:$P864,16,FALSE)=0,"",VLOOKUP($A172,'B2B - Flux 2 - UBL'!$A172:$P864,16,FALSE))</f>
        <v/>
      </c>
      <c r="P172" s="22" t="str">
        <f>IF(VLOOKUP($A172,'B2B - Flux 2 - UBL'!$A172:$Q864,17,FALSE)=0,"",VLOOKUP($A172,'B2B - Flux 2 - UBL'!$A172:$Q864,17,FALSE))</f>
        <v/>
      </c>
      <c r="Q172" s="27"/>
    </row>
    <row r="173" spans="1:17" ht="42.75" x14ac:dyDescent="0.25">
      <c r="A173" s="35" t="s">
        <v>413</v>
      </c>
      <c r="B173" s="29" t="s">
        <v>36</v>
      </c>
      <c r="C173" s="31"/>
      <c r="D173" s="32" t="s">
        <v>417</v>
      </c>
      <c r="E173" s="37"/>
      <c r="F173" s="33"/>
      <c r="G173" s="101" t="s">
        <v>774</v>
      </c>
      <c r="H173" s="29" t="str">
        <f>IF(VLOOKUP($A173,'B2B - Flux 2 - UBL'!$A173:$P865,9,FALSE)=0,"",VLOOKUP($A173,'B2B - Flux 2 - UBL'!$A173:$P865,9,FALSE))</f>
        <v>OBJET BIN</v>
      </c>
      <c r="I173" s="28" t="str">
        <f>IF(VLOOKUP($A173,'B2B - Flux 2 - UBL'!$A173:$P865,10,FALSE)=0,"",VLOOKUP($A173,'B2B - Flux 2 - UBL'!$A173:$P865,10,FALSE))</f>
        <v/>
      </c>
      <c r="J173" s="28" t="str">
        <f>IF(VLOOKUP($A173,'B2B - Flux 2 - UBL'!$A173:$P864,11,FALSE)=0,"",VLOOKUP($A173,'B2B - Flux 2 - UBL'!$A173:$P864,11,FALSE))</f>
        <v/>
      </c>
      <c r="K173" s="55" t="str">
        <f>IF(VLOOKUP($A173,'B2B - Flux 2 - UBL'!$A173:$P865,12,FALSE)=0,"",VLOOKUP($A173,'B2B - Flux 2 - UBL'!$A173:$P865,12,FALSE))</f>
        <v/>
      </c>
      <c r="L173" s="27" t="str">
        <f>IF(VLOOKUP($A173,'B2B - Flux 2 - UBL'!$A173:$P865,13,FALSE)=0,"",VLOOKUP($A173,'B2B - Flux 2 - UBL'!$A173:$P865,13,FALSE))</f>
        <v>Document annexe intégré sous forme d'objet binaire.</v>
      </c>
      <c r="M173" s="27" t="str">
        <f>IF(VLOOKUP($A173,'B2B - Flux 2 - UBL'!$A173:$P865,14,FALSE)=0,"",VLOOKUP($A173,'B2B - Flux 2 - UBL'!$A173:$P865,14,FALSE))</f>
        <v>Le Document joint est utilisé lorsque de la documentation doit être stockée avec la Facture à des fins de référence ultérieure ou d'audit.</v>
      </c>
      <c r="N173" s="144" t="str">
        <f>IF(VLOOKUP($A173,'B2B - Flux 2 - UBL'!$A173:$P865,15,FALSE)=0,"",VLOOKUP($A173,'B2B - Flux 2 - UBL'!$A173:$P865,15,FALSE))</f>
        <v>G4.04
G4.07
G4.08</v>
      </c>
      <c r="O173" s="144" t="str">
        <f>IF(VLOOKUP($A173,'B2B - Flux 2 - UBL'!$A173:$P865,16,FALSE)=0,"",VLOOKUP($A173,'B2B - Flux 2 - UBL'!$A173:$P865,16,FALSE))</f>
        <v/>
      </c>
      <c r="P173" s="22" t="str">
        <f>IF(VLOOKUP($A173,'B2B - Flux 2 - UBL'!$A173:$Q865,17,FALSE)=0,"",VLOOKUP($A173,'B2B - Flux 2 - UBL'!$A173:$Q865,17,FALSE))</f>
        <v/>
      </c>
      <c r="Q173" s="27"/>
    </row>
    <row r="174" spans="1:17" ht="114" x14ac:dyDescent="0.25">
      <c r="A174" s="35" t="s">
        <v>1243</v>
      </c>
      <c r="B174" s="29" t="s">
        <v>36</v>
      </c>
      <c r="C174" s="31"/>
      <c r="D174" s="32" t="s">
        <v>419</v>
      </c>
      <c r="E174" s="37"/>
      <c r="F174" s="33"/>
      <c r="G174" s="101" t="s">
        <v>774</v>
      </c>
      <c r="H174" s="29" t="str">
        <f>IF(VLOOKUP($A174,'B2B - Flux 2 - UBL'!$A174:$P866,9,FALSE)=0,"",VLOOKUP($A174,'B2B - Flux 2 - UBL'!$A174:$P866,9,FALSE))</f>
        <v>OBJET BIN</v>
      </c>
      <c r="I174" s="28" t="str">
        <f>IF(VLOOKUP($A174,'B2B - Flux 2 - UBL'!$A174:$P866,10,FALSE)=0,"",VLOOKUP($A174,'B2B - Flux 2 - UBL'!$A174:$P866,10,FALSE))</f>
        <v/>
      </c>
      <c r="J174" s="28" t="str">
        <f>IF(VLOOKUP($A174,'B2B - Flux 2 - UBL'!$A174:$P865,11,FALSE)=0,"",VLOOKUP($A174,'B2B - Flux 2 - UBL'!$A174:$P865,11,FALSE))</f>
        <v/>
      </c>
      <c r="K174" s="55" t="str">
        <f>IF(VLOOKUP($A174,'B2B - Flux 2 - UBL'!$A174:$P866,12,FALSE)=0,"",VLOOKUP($A174,'B2B - Flux 2 - UBL'!$A174:$P866,12,FALSE))</f>
        <v/>
      </c>
      <c r="L174" s="27" t="str">
        <f>IF(VLOOKUP($A174,'B2B - Flux 2 - UBL'!$A174:$P866,13,FALSE)=0,"",VLOOKUP($A174,'B2B - Flux 2 - UBL'!$A174:$P866,13,FALSE))</f>
        <v>Code Mime du document attaché</v>
      </c>
      <c r="M174" s="27" t="str">
        <f>IF(VLOOKUP($A174,'B2B - Flux 2 - UBL'!$A174:$P866,14,FALSE)=0,"",VLOOKUP($A174,'B2B - Flux 2 - UBL'!$A174:$P866,14,FALSE))</f>
        <v>Codes Mime autorisés : 
- application/pdf
- image/png
- image/jpeg
- text/csv
- application/vnd.openxmlformats
- officedocument.spreadsheetml.sheet
- application/vnd.oasis.opendocument. Spreadsheet</v>
      </c>
      <c r="N174" s="144" t="str">
        <f>IF(VLOOKUP($A174,'B2B - Flux 2 - UBL'!$A174:$P866,15,FALSE)=0,"",VLOOKUP($A174,'B2B - Flux 2 - UBL'!$A174:$P866,15,FALSE))</f>
        <v>G4.04
G4.07
G4.08</v>
      </c>
      <c r="O174" s="144" t="str">
        <f>IF(VLOOKUP($A174,'B2B - Flux 2 - UBL'!$A174:$P866,16,FALSE)=0,"",VLOOKUP($A174,'B2B - Flux 2 - UBL'!$A174:$P866,16,FALSE))</f>
        <v/>
      </c>
      <c r="P174" s="22" t="str">
        <f>IF(VLOOKUP($A174,'B2B - Flux 2 - UBL'!$A174:$Q866,17,FALSE)=0,"",VLOOKUP($A174,'B2B - Flux 2 - UBL'!$A174:$Q866,17,FALSE))</f>
        <v/>
      </c>
      <c r="Q174" s="27"/>
    </row>
    <row r="175" spans="1:17" ht="42.75" x14ac:dyDescent="0.25">
      <c r="A175" s="35" t="s">
        <v>1244</v>
      </c>
      <c r="B175" s="29" t="s">
        <v>36</v>
      </c>
      <c r="C175" s="31"/>
      <c r="D175" s="32" t="s">
        <v>420</v>
      </c>
      <c r="E175" s="37"/>
      <c r="F175" s="33"/>
      <c r="G175" s="101" t="s">
        <v>774</v>
      </c>
      <c r="H175" s="29" t="str">
        <f>IF(VLOOKUP($A175,'B2B - Flux 2 - UBL'!$A175:$P867,9,FALSE)=0,"",VLOOKUP($A175,'B2B - Flux 2 - UBL'!$A175:$P867,9,FALSE))</f>
        <v>OBJET BIN</v>
      </c>
      <c r="I175" s="28" t="str">
        <f>IF(VLOOKUP($A175,'B2B - Flux 2 - UBL'!$A175:$P867,10,FALSE)=0,"",VLOOKUP($A175,'B2B - Flux 2 - UBL'!$A175:$P867,10,FALSE))</f>
        <v/>
      </c>
      <c r="J175" s="28" t="str">
        <f>IF(VLOOKUP($A175,'B2B - Flux 2 - UBL'!$A175:$P866,11,FALSE)=0,"",VLOOKUP($A175,'B2B - Flux 2 - UBL'!$A175:$P866,11,FALSE))</f>
        <v/>
      </c>
      <c r="K175" s="55" t="str">
        <f>IF(VLOOKUP($A175,'B2B - Flux 2 - UBL'!$A175:$P867,12,FALSE)=0,"",VLOOKUP($A175,'B2B - Flux 2 - UBL'!$A175:$P867,12,FALSE))</f>
        <v/>
      </c>
      <c r="L175" s="27" t="str">
        <f>IF(VLOOKUP($A175,'B2B - Flux 2 - UBL'!$A175:$P867,13,FALSE)=0,"",VLOOKUP($A175,'B2B - Flux 2 - UBL'!$A175:$P867,13,FALSE))</f>
        <v>Nom du fichier du document attaché.</v>
      </c>
      <c r="M175" s="27" t="str">
        <f>IF(VLOOKUP($A175,'B2B - Flux 2 - UBL'!$A175:$P867,14,FALSE)=0,"",VLOOKUP($A175,'B2B - Flux 2 - UBL'!$A175:$P867,14,FALSE))</f>
        <v/>
      </c>
      <c r="N175" s="144" t="str">
        <f>IF(VLOOKUP($A175,'B2B - Flux 2 - UBL'!$A175:$P867,15,FALSE)=0,"",VLOOKUP($A175,'B2B - Flux 2 - UBL'!$A175:$P867,15,FALSE))</f>
        <v>G4.04
G4.07
G4.08</v>
      </c>
      <c r="O175" s="144" t="str">
        <f>IF(VLOOKUP($A175,'B2B - Flux 2 - UBL'!$A175:$P867,16,FALSE)=0,"",VLOOKUP($A175,'B2B - Flux 2 - UBL'!$A175:$P867,16,FALSE))</f>
        <v/>
      </c>
      <c r="P175" s="22" t="str">
        <f>IF(VLOOKUP($A175,'B2B - Flux 2 - UBL'!$A175:$Q867,17,FALSE)=0,"",VLOOKUP($A175,'B2B - Flux 2 - UBL'!$A175:$Q867,17,FALSE))</f>
        <v/>
      </c>
      <c r="Q175" s="27"/>
    </row>
    <row r="176" spans="1:17" ht="28.5" x14ac:dyDescent="0.25">
      <c r="A176" s="23" t="s">
        <v>219</v>
      </c>
      <c r="B176" s="29" t="s">
        <v>19</v>
      </c>
      <c r="C176" s="30" t="s">
        <v>220</v>
      </c>
      <c r="D176" s="56"/>
      <c r="E176" s="56"/>
      <c r="F176" s="56"/>
      <c r="G176" s="101" t="s">
        <v>775</v>
      </c>
      <c r="H176" s="67" t="str">
        <f>IF(VLOOKUP($A176,'B2B - Flux 2 - UBL'!$A176:$P868,9,FALSE)=0,"",VLOOKUP($A176,'B2B - Flux 2 - UBL'!$A176:$P868,9,FALSE))</f>
        <v/>
      </c>
      <c r="I176" s="118" t="str">
        <f>IF(VLOOKUP($A176,'B2B - Flux 2 - UBL'!$A176:$P868,10,FALSE)=0,"",VLOOKUP($A176,'B2B - Flux 2 - UBL'!$A176:$P868,10,FALSE))</f>
        <v/>
      </c>
      <c r="J176" s="173" t="str">
        <f>IF(VLOOKUP($A176,'B2B - Flux 2 - UBL'!$A176:$P867,11,FALSE)=0,"",VLOOKUP($A176,'B2B - Flux 2 - UBL'!$A176:$P867,11,FALSE))</f>
        <v/>
      </c>
      <c r="K176" s="118" t="str">
        <f>IF(VLOOKUP($A176,'B2B - Flux 2 - UBL'!$A176:$P868,12,FALSE)=0,"",VLOOKUP($A176,'B2B - Flux 2 - UBL'!$A176:$P868,12,FALSE))</f>
        <v/>
      </c>
      <c r="L176" s="132" t="str">
        <f>IF(VLOOKUP($A176,'B2B - Flux 2 - UBL'!$A176:$P868,13,FALSE)=0,"",VLOOKUP($A176,'B2B - Flux 2 - UBL'!$A176:$P868,13,FALSE))</f>
        <v>Groupe de termes métiers fournissant des informations sur des lignes de Facture individuelles.</v>
      </c>
      <c r="M176" s="132" t="str">
        <f>IF(VLOOKUP($A176,'B2B - Flux 2 - UBL'!$A176:$P868,14,FALSE)=0,"",VLOOKUP($A176,'B2B - Flux 2 - UBL'!$A176:$P868,14,FALSE))</f>
        <v/>
      </c>
      <c r="N176" s="146" t="str">
        <f>IF(VLOOKUP($A176,'B2B - Flux 2 - UBL'!$A176:$P868,15,FALSE)=0,"",VLOOKUP($A176,'B2B - Flux 2 - UBL'!$A176:$P868,15,FALSE))</f>
        <v>G6.01</v>
      </c>
      <c r="O176" s="118" t="str">
        <f>IF(VLOOKUP($A176,'B2B - Flux 2 - UBL'!$A176:$P868,16,FALSE)=0,"",VLOOKUP($A176,'B2B - Flux 2 - UBL'!$A176:$P868,16,FALSE))</f>
        <v/>
      </c>
      <c r="P176" s="156" t="str">
        <f>IF(VLOOKUP($A176,'B2B - Flux 2 - UBL'!$A176:$Q868,17,FALSE)=0,"",VLOOKUP($A176,'B2B - Flux 2 - UBL'!$A176:$Q868,17,FALSE))</f>
        <v>BR-16</v>
      </c>
      <c r="Q176" s="118"/>
    </row>
    <row r="177" spans="1:17" ht="28.5" x14ac:dyDescent="0.25">
      <c r="A177" s="35" t="s">
        <v>423</v>
      </c>
      <c r="B177" s="29" t="s">
        <v>19</v>
      </c>
      <c r="C177" s="82"/>
      <c r="D177" s="32" t="s">
        <v>424</v>
      </c>
      <c r="E177" s="37"/>
      <c r="F177" s="33"/>
      <c r="G177" s="101" t="s">
        <v>776</v>
      </c>
      <c r="H177" s="29" t="str">
        <f>IF(VLOOKUP($A177,'B2B - Flux 2 - UBL'!$A177:$P869,9,FALSE)=0,"",VLOOKUP($A177,'B2B - Flux 2 - UBL'!$A177:$P869,9,FALSE))</f>
        <v>IDENTIFIANT</v>
      </c>
      <c r="I177" s="28" t="str">
        <f>IF(VLOOKUP($A177,'B2B - Flux 2 - UBL'!$A177:$P869,10,FALSE)=0,"",VLOOKUP($A177,'B2B - Flux 2 - UBL'!$A177:$P869,10,FALSE))</f>
        <v/>
      </c>
      <c r="J177" s="28" t="str">
        <f>IF(VLOOKUP($A177,'B2B - Flux 2 - UBL'!$A177:$P868,11,FALSE)=0,"",VLOOKUP($A177,'B2B - Flux 2 - UBL'!$A177:$P868,11,FALSE))</f>
        <v/>
      </c>
      <c r="K177" s="55" t="str">
        <f>IF(VLOOKUP($A177,'B2B - Flux 2 - UBL'!$A177:$P869,12,FALSE)=0,"",VLOOKUP($A177,'B2B - Flux 2 - UBL'!$A177:$P869,12,FALSE))</f>
        <v/>
      </c>
      <c r="L177" s="27" t="str">
        <f>IF(VLOOKUP($A177,'B2B - Flux 2 - UBL'!$A177:$P869,13,FALSE)=0,"",VLOOKUP($A177,'B2B - Flux 2 - UBL'!$A177:$P869,13,FALSE))</f>
        <v>Identifiant unique d'une ligne au sein de la Facture.</v>
      </c>
      <c r="M177" s="27" t="str">
        <f>IF(VLOOKUP($A177,'B2B - Flux 2 - UBL'!$A177:$P869,14,FALSE)=0,"",VLOOKUP($A177,'B2B - Flux 2 - UBL'!$A177:$P869,14,FALSE))</f>
        <v/>
      </c>
      <c r="N177" s="144" t="str">
        <f>IF(VLOOKUP($A177,'B2B - Flux 2 - UBL'!$A177:$P869,15,FALSE)=0,"",VLOOKUP($A177,'B2B - Flux 2 - UBL'!$A177:$P869,15,FALSE))</f>
        <v>G1.62</v>
      </c>
      <c r="O177" s="144" t="str">
        <f>IF(VLOOKUP($A177,'B2B - Flux 2 - UBL'!$A177:$P869,16,FALSE)=0,"",VLOOKUP($A177,'B2B - Flux 2 - UBL'!$A177:$P869,16,FALSE))</f>
        <v/>
      </c>
      <c r="P177" s="22" t="str">
        <f>IF(VLOOKUP($A177,'B2B - Flux 2 - UBL'!$A177:$Q869,17,FALSE)=0,"",VLOOKUP($A177,'B2B - Flux 2 - UBL'!$A177:$Q869,17,FALSE))</f>
        <v>BR-21</v>
      </c>
      <c r="Q177" s="27"/>
    </row>
    <row r="178" spans="1:17" ht="42.75" x14ac:dyDescent="0.25">
      <c r="A178" s="35" t="s">
        <v>221</v>
      </c>
      <c r="B178" s="22" t="s">
        <v>36</v>
      </c>
      <c r="C178" s="57"/>
      <c r="D178" s="32" t="s">
        <v>222</v>
      </c>
      <c r="E178" s="37"/>
      <c r="F178" s="33"/>
      <c r="G178" s="101" t="s">
        <v>777</v>
      </c>
      <c r="H178" s="29" t="str">
        <f>IF(VLOOKUP($A178,'B2B - Flux 2 - UBL'!$A178:$P870,9,FALSE)=0,"",VLOOKUP($A178,'B2B - Flux 2 - UBL'!$A178:$P870,9,FALSE))</f>
        <v>TEXTE</v>
      </c>
      <c r="I178" s="28">
        <f>IF(VLOOKUP($A178,'B2B - Flux 2 - UBL'!$A178:$P870,10,FALSE)=0,"",VLOOKUP($A178,'B2B - Flux 2 - UBL'!$A178:$P870,10,FALSE))</f>
        <v>1024</v>
      </c>
      <c r="J178" s="28" t="str">
        <f>IF(VLOOKUP($A178,'B2B - Flux 2 - UBL'!$A178:$P869,11,FALSE)=0,"",VLOOKUP($A178,'B2B - Flux 2 - UBL'!$A178:$P869,11,FALSE))</f>
        <v/>
      </c>
      <c r="K178" s="55" t="str">
        <f>IF(VLOOKUP($A178,'B2B - Flux 2 - UBL'!$A178:$P870,12,FALSE)=0,"",VLOOKUP($A178,'B2B - Flux 2 - UBL'!$A178:$P870,12,FALSE))</f>
        <v/>
      </c>
      <c r="L178" s="55" t="str">
        <f>IF(VLOOKUP($A178,'B2B - Flux 2 - UBL'!$A178:$P870,13,FALSE)=0,"",VLOOKUP($A178,'B2B - Flux 2 - UBL'!$A178:$P870,13,FALSE))</f>
        <v>Commentaire fournissant des informations non structurées concernant la ligne de Facture.</v>
      </c>
      <c r="M178" s="55" t="str">
        <f>IF(VLOOKUP($A178,'B2B - Flux 2 - UBL'!$A178:$P870,14,FALSE)=0,"",VLOOKUP($A178,'B2B - Flux 2 - UBL'!$A178:$P870,14,FALSE))</f>
        <v/>
      </c>
      <c r="N178" s="144" t="str">
        <f>IF(VLOOKUP($A178,'B2B - Flux 2 - UBL'!$A178:$P870,15,FALSE)=0,"",VLOOKUP($A178,'B2B - Flux 2 - UBL'!$A178:$P870,15,FALSE))</f>
        <v>G6.06
P1.08</v>
      </c>
      <c r="O178" s="144" t="str">
        <f>IF(VLOOKUP($A178,'B2B - Flux 2 - UBL'!$A178:$P870,16,FALSE)=0,"",VLOOKUP($A178,'B2B - Flux 2 - UBL'!$A178:$P870,16,FALSE))</f>
        <v/>
      </c>
      <c r="P178" s="22" t="str">
        <f>IF(VLOOKUP($A178,'B2B - Flux 2 - UBL'!$A178:$Q870,17,FALSE)=0,"",VLOOKUP($A178,'B2B - Flux 2 - UBL'!$A178:$Q870,17,FALSE))</f>
        <v/>
      </c>
      <c r="Q178" s="27"/>
    </row>
    <row r="179" spans="1:17" ht="42.75" x14ac:dyDescent="0.25">
      <c r="A179" s="35" t="s">
        <v>426</v>
      </c>
      <c r="B179" s="29" t="s">
        <v>36</v>
      </c>
      <c r="C179" s="57"/>
      <c r="D179" s="32" t="s">
        <v>427</v>
      </c>
      <c r="E179" s="37"/>
      <c r="F179" s="33"/>
      <c r="G179" s="101" t="s">
        <v>778</v>
      </c>
      <c r="H179" s="29" t="str">
        <f>IF(VLOOKUP($A179,'B2B - Flux 2 - UBL'!$A179:$P871,9,FALSE)=0,"",VLOOKUP($A179,'B2B - Flux 2 - UBL'!$A179:$P871,9,FALSE))</f>
        <v>IDENTIFIANT</v>
      </c>
      <c r="I179" s="28">
        <f>IF(VLOOKUP($A179,'B2B - Flux 2 - UBL'!$A179:$P871,10,FALSE)=0,"",VLOOKUP($A179,'B2B - Flux 2 - UBL'!$A179:$P871,10,FALSE))</f>
        <v>1024</v>
      </c>
      <c r="J179" s="28" t="str">
        <f>IF(VLOOKUP($A179,'B2B - Flux 2 - UBL'!$A179:$P870,11,FALSE)=0,"",VLOOKUP($A179,'B2B - Flux 2 - UBL'!$A179:$P870,11,FALSE))</f>
        <v/>
      </c>
      <c r="K179" s="55" t="str">
        <f>IF(VLOOKUP($A179,'B2B - Flux 2 - UBL'!$A179:$P871,12,FALSE)=0,"",VLOOKUP($A179,'B2B - Flux 2 - UBL'!$A179:$P871,12,FALSE))</f>
        <v/>
      </c>
      <c r="L179" s="27" t="str">
        <f>IF(VLOOKUP($A179,'B2B - Flux 2 - UBL'!$A179:$P871,13,FALSE)=0,"",VLOOKUP($A179,'B2B - Flux 2 - UBL'!$A179:$P871,13,FALSE))</f>
        <v>Identifiant d'un objet sur lequel la ligne de facturation est basée, attribué par le vendeur.</v>
      </c>
      <c r="M179" s="27" t="str">
        <f>IF(VLOOKUP($A179,'B2B - Flux 2 - UBL'!$A179:$P871,14,FALSE)=0,"",VLOOKUP($A179,'B2B - Flux 2 - UBL'!$A179:$P871,14,FALSE))</f>
        <v>Il peut s'agir d'un numéro d'abonnement, d'un numéro de téléphone, d'un compteur, etc., selon le cas.</v>
      </c>
      <c r="N179" s="145" t="str">
        <f>IF(VLOOKUP($A179,'B2B - Flux 2 - UBL'!$A179:$P871,15,FALSE)=0,"",VLOOKUP($A179,'B2B - Flux 2 - UBL'!$A179:$P871,15,FALSE))</f>
        <v>P1.08</v>
      </c>
      <c r="O179" s="144" t="str">
        <f>IF(VLOOKUP($A179,'B2B - Flux 2 - UBL'!$A179:$P871,16,FALSE)=0,"",VLOOKUP($A179,'B2B - Flux 2 - UBL'!$A179:$P871,16,FALSE))</f>
        <v/>
      </c>
      <c r="P179" s="22" t="str">
        <f>IF(VLOOKUP($A179,'B2B - Flux 2 - UBL'!$A179:$Q871,17,FALSE)=0,"",VLOOKUP($A179,'B2B - Flux 2 - UBL'!$A179:$Q871,17,FALSE))</f>
        <v/>
      </c>
      <c r="Q179" s="27"/>
    </row>
    <row r="180" spans="1:17" ht="42.75" x14ac:dyDescent="0.25">
      <c r="A180" s="35" t="s">
        <v>1239</v>
      </c>
      <c r="B180" s="29" t="s">
        <v>36</v>
      </c>
      <c r="C180" s="57"/>
      <c r="D180" s="32" t="s">
        <v>422</v>
      </c>
      <c r="E180" s="37"/>
      <c r="F180" s="33"/>
      <c r="G180" s="101" t="s">
        <v>778</v>
      </c>
      <c r="H180" s="29" t="str">
        <f>IF(VLOOKUP($A180,'B2B - Flux 2 - UBL'!$A180:$P872,9,FALSE)=0,"",VLOOKUP($A180,'B2B - Flux 2 - UBL'!$A180:$P872,9,FALSE))</f>
        <v>IDENTIFIANT</v>
      </c>
      <c r="I180" s="28" t="str">
        <f>IF(VLOOKUP($A180,'B2B - Flux 2 - UBL'!$A180:$P872,10,FALSE)=0,"",VLOOKUP($A180,'B2B - Flux 2 - UBL'!$A180:$P872,10,FALSE))</f>
        <v/>
      </c>
      <c r="J180" s="28" t="str">
        <f>IF(VLOOKUP($A180,'B2B - Flux 2 - UBL'!$A180:$P871,11,FALSE)=0,"",VLOOKUP($A180,'B2B - Flux 2 - UBL'!$A180:$P871,11,FALSE))</f>
        <v>UNTDID 1153</v>
      </c>
      <c r="K180" s="55" t="str">
        <f>IF(VLOOKUP($A180,'B2B - Flux 2 - UBL'!$A180:$P872,12,FALSE)=0,"",VLOOKUP($A180,'B2B - Flux 2 - UBL'!$A180:$P872,12,FALSE))</f>
        <v/>
      </c>
      <c r="L180" s="27" t="str">
        <f>IF(VLOOKUP($A180,'B2B - Flux 2 - UBL'!$A180:$P872,13,FALSE)=0,"",VLOOKUP($A180,'B2B - Flux 2 - UBL'!$A180:$P872,13,FALSE))</f>
        <v>Identifiant du schéma de l'identifiant d'un objet à la ligne de facture.</v>
      </c>
      <c r="M180" s="27" t="str">
        <f>IF(VLOOKUP($A180,'B2B - Flux 2 - UBL'!$A180:$P872,14,FALSE)=0,"",VLOOKUP($A180,'B2B - Flux 2 - UBL'!$A180:$P872,14,FALSE))</f>
        <v>Si l'identifiant du schéma à utiliser par le destinataire n'est pas évident, un identifiant du schéma conditionnel doit être utilisé parmi les entrées de liste de code UNTDID 1153 [6].</v>
      </c>
      <c r="N180" s="144" t="str">
        <f>IF(VLOOKUP($A180,'B2B - Flux 2 - UBL'!$A180:$P872,15,FALSE)=0,"",VLOOKUP($A180,'B2B - Flux 2 - UBL'!$A180:$P872,15,FALSE))</f>
        <v/>
      </c>
      <c r="O180" s="144" t="str">
        <f>IF(VLOOKUP($A180,'B2B - Flux 2 - UBL'!$A180:$P872,16,FALSE)=0,"",VLOOKUP($A180,'B2B - Flux 2 - UBL'!$A180:$P872,16,FALSE))</f>
        <v/>
      </c>
      <c r="P180" s="22" t="str">
        <f>IF(VLOOKUP($A180,'B2B - Flux 2 - UBL'!$A180:$Q872,17,FALSE)=0,"",VLOOKUP($A180,'B2B - Flux 2 - UBL'!$A180:$Q872,17,FALSE))</f>
        <v/>
      </c>
      <c r="Q180" s="27"/>
    </row>
    <row r="181" spans="1:17" ht="28.5" x14ac:dyDescent="0.25">
      <c r="A181" s="35" t="s">
        <v>223</v>
      </c>
      <c r="B181" s="29" t="s">
        <v>19</v>
      </c>
      <c r="C181" s="57"/>
      <c r="D181" s="32" t="s">
        <v>224</v>
      </c>
      <c r="E181" s="37"/>
      <c r="F181" s="33"/>
      <c r="G181" s="101" t="s">
        <v>779</v>
      </c>
      <c r="H181" s="47" t="str">
        <f>IF(VLOOKUP($A181,'B2B - Flux 2 - UBL'!$A181:$P873,9,FALSE)=0,"",VLOOKUP($A181,'B2B - Flux 2 - UBL'!$A181:$P873,9,FALSE))</f>
        <v>QUANTITE</v>
      </c>
      <c r="I181" s="28">
        <f>IF(VLOOKUP($A181,'B2B - Flux 2 - UBL'!$A181:$P873,10,FALSE)=0,"",VLOOKUP($A181,'B2B - Flux 2 - UBL'!$A181:$P873,10,FALSE))</f>
        <v>19.600000000000001</v>
      </c>
      <c r="J181" s="28" t="str">
        <f>IF(VLOOKUP($A181,'B2B - Flux 2 - UBL'!$A181:$P872,11,FALSE)=0,"",VLOOKUP($A181,'B2B - Flux 2 - UBL'!$A181:$P872,11,FALSE))</f>
        <v/>
      </c>
      <c r="K181" s="55" t="str">
        <f>IF(VLOOKUP($A181,'B2B - Flux 2 - UBL'!$A181:$P873,12,FALSE)=0,"",VLOOKUP($A181,'B2B - Flux 2 - UBL'!$A181:$P873,12,FALSE))</f>
        <v/>
      </c>
      <c r="L181" s="27" t="str">
        <f>IF(VLOOKUP($A181,'B2B - Flux 2 - UBL'!$A181:$P873,13,FALSE)=0,"",VLOOKUP($A181,'B2B - Flux 2 - UBL'!$A181:$P873,13,FALSE))</f>
        <v>Quantité d'articles (biens ou services) prise en compte dans la ligne de Facture.</v>
      </c>
      <c r="M181" s="27" t="str">
        <f>IF(VLOOKUP($A181,'B2B - Flux 2 - UBL'!$A181:$P873,14,FALSE)=0,"",VLOOKUP($A181,'B2B - Flux 2 - UBL'!$A181:$P873,14,FALSE))</f>
        <v/>
      </c>
      <c r="N181" s="144" t="str">
        <f>IF(VLOOKUP($A181,'B2B - Flux 2 - UBL'!$A181:$P873,15,FALSE)=0,"",VLOOKUP($A181,'B2B - Flux 2 - UBL'!$A181:$P873,15,FALSE))</f>
        <v>P1.03
G1.13</v>
      </c>
      <c r="O181" s="144" t="str">
        <f>IF(VLOOKUP($A181,'B2B - Flux 2 - UBL'!$A181:$P873,16,FALSE)=0,"",VLOOKUP($A181,'B2B - Flux 2 - UBL'!$A181:$P873,16,FALSE))</f>
        <v/>
      </c>
      <c r="P181" s="22" t="str">
        <f>IF(VLOOKUP($A181,'B2B - Flux 2 - UBL'!$A181:$Q873,17,FALSE)=0,"",VLOOKUP($A181,'B2B - Flux 2 - UBL'!$A181:$Q873,17,FALSE))</f>
        <v>BR-22</v>
      </c>
      <c r="Q181" s="27"/>
    </row>
    <row r="182" spans="1:17" ht="57" x14ac:dyDescent="0.25">
      <c r="A182" s="35" t="s">
        <v>430</v>
      </c>
      <c r="B182" s="29" t="s">
        <v>19</v>
      </c>
      <c r="C182" s="57"/>
      <c r="D182" s="32" t="s">
        <v>429</v>
      </c>
      <c r="E182" s="37"/>
      <c r="F182" s="33"/>
      <c r="G182" s="101" t="s">
        <v>780</v>
      </c>
      <c r="H182" s="47" t="str">
        <f>IF(VLOOKUP($A182,'B2B - Flux 2 - UBL'!$A182:$P874,9,FALSE)=0,"",VLOOKUP($A182,'B2B - Flux 2 - UBL'!$A182:$P874,9,FALSE))</f>
        <v>CODE</v>
      </c>
      <c r="I182" s="28">
        <f>IF(VLOOKUP($A182,'B2B - Flux 2 - UBL'!$A182:$P874,10,FALSE)=0,"",VLOOKUP($A182,'B2B - Flux 2 - UBL'!$A182:$P874,10,FALSE))</f>
        <v>3</v>
      </c>
      <c r="J182" s="28" t="str">
        <f>IF(VLOOKUP($A182,'B2B - Flux 2 - UBL'!$A182:$P873,11,FALSE)=0,"",VLOOKUP($A182,'B2B - Flux 2 - UBL'!$A182:$P873,11,FALSE))</f>
        <v>EN16931 Codelists</v>
      </c>
      <c r="K182" s="55" t="str">
        <f>IF(VLOOKUP($A182,'B2B - Flux 2 - UBL'!$A182:$P874,12,FALSE)=0,"",VLOOKUP($A182,'B2B - Flux 2 - UBL'!$A182:$P874,12,FALSE))</f>
        <v/>
      </c>
      <c r="L182" s="27" t="str">
        <f>IF(VLOOKUP($A182,'B2B - Flux 2 - UBL'!$A182:$P874,13,FALSE)=0,"",VLOOKUP($A182,'B2B - Flux 2 - UBL'!$A182:$P874,13,FALSE))</f>
        <v>Unité de mesure applicable à la quantité facturée.</v>
      </c>
      <c r="M182" s="27" t="str">
        <f>IF(VLOOKUP($A182,'B2B - Flux 2 - UBL'!$A182:$P874,14,FALSE)=0,"",VLOOKUP($A182,'B2B - Flux 2 - UBL'!$A182:$P874,14,FALSE))</f>
        <v>Il convient que les unités de mesure soient exprimées selon les termes de la Recommandation UN/ECE N ° 20 « Codes des unités de mesure utilisées dans le commerce international » [7], par exemple « KGM » pour kilogramme.</v>
      </c>
      <c r="N182" s="147" t="str">
        <f>IF(VLOOKUP($A182,'B2B - Flux 2 - UBL'!$A182:$P874,15,FALSE)=0,"",VLOOKUP($A182,'B2B - Flux 2 - UBL'!$A182:$P874,15,FALSE))</f>
        <v/>
      </c>
      <c r="O182" s="144" t="str">
        <f>IF(VLOOKUP($A182,'B2B - Flux 2 - UBL'!$A182:$P874,16,FALSE)=0,"",VLOOKUP($A182,'B2B - Flux 2 - UBL'!$A182:$P874,16,FALSE))</f>
        <v>S1.03</v>
      </c>
      <c r="P182" s="99" t="str">
        <f>IF(VLOOKUP($A182,'B2B - Flux 2 - UBL'!$A182:$Q874,17,FALSE)=0,"",VLOOKUP($A182,'B2B - Flux 2 - UBL'!$A182:$Q874,17,FALSE))</f>
        <v>BR-23</v>
      </c>
      <c r="Q182" s="27"/>
    </row>
    <row r="183" spans="1:17" ht="42.75" x14ac:dyDescent="0.25">
      <c r="A183" s="35" t="s">
        <v>225</v>
      </c>
      <c r="B183" s="29" t="s">
        <v>19</v>
      </c>
      <c r="C183" s="31"/>
      <c r="D183" s="32" t="s">
        <v>226</v>
      </c>
      <c r="E183" s="37"/>
      <c r="F183" s="33"/>
      <c r="G183" s="101" t="s">
        <v>781</v>
      </c>
      <c r="H183" s="47" t="str">
        <f>IF(VLOOKUP($A183,'B2B - Flux 2 - UBL'!$A183:$P875,9,FALSE)=0,"",VLOOKUP($A183,'B2B - Flux 2 - UBL'!$A183:$P875,9,FALSE))</f>
        <v>MONTANT</v>
      </c>
      <c r="I183" s="28">
        <f>IF(VLOOKUP($A183,'B2B - Flux 2 - UBL'!$A183:$P875,10,FALSE)=0,"",VLOOKUP($A183,'B2B - Flux 2 - UBL'!$A183:$P875,10,FALSE))</f>
        <v>19.600000000000001</v>
      </c>
      <c r="J183" s="28" t="str">
        <f>IF(VLOOKUP($A183,'B2B - Flux 2 - UBL'!$A183:$P874,11,FALSE)=0,"",VLOOKUP($A183,'B2B - Flux 2 - UBL'!$A183:$P874,11,FALSE))</f>
        <v/>
      </c>
      <c r="K183" s="55" t="str">
        <f>IF(VLOOKUP($A183,'B2B - Flux 2 - UBL'!$A183:$P875,12,FALSE)=0,"",VLOOKUP($A183,'B2B - Flux 2 - UBL'!$A183:$P875,12,FALSE))</f>
        <v/>
      </c>
      <c r="L183" s="27" t="str">
        <f>IF(VLOOKUP($A183,'B2B - Flux 2 - UBL'!$A183:$P875,13,FALSE)=0,"",VLOOKUP($A183,'B2B - Flux 2 - UBL'!$A183:$P875,13,FALSE))</f>
        <v>Montant total de la ligne de Facture.</v>
      </c>
      <c r="M183" s="27" t="str">
        <f>IF(VLOOKUP($A183,'B2B - Flux 2 - UBL'!$A183:$P875,14,FALSE)=0,"",VLOOKUP($A183,'B2B - Flux 2 - UBL'!$A183:$P875,14,FALSE))</f>
        <v>Ce montant est « net » hors TVA, c'est-à-dire qu'il inclut des remises et charges ou frais au niveau de la ligne ainsi que des autres taxes afférentes.</v>
      </c>
      <c r="N183" s="144" t="str">
        <f>IF(VLOOKUP($A183,'B2B - Flux 2 - UBL'!$A183:$P875,15,FALSE)=0,"",VLOOKUP($A183,'B2B - Flux 2 - UBL'!$A183:$P875,15,FALSE))</f>
        <v>G1.13</v>
      </c>
      <c r="O183" s="144" t="str">
        <f>IF(VLOOKUP($A183,'B2B - Flux 2 - UBL'!$A183:$P875,16,FALSE)=0,"",VLOOKUP($A183,'B2B - Flux 2 - UBL'!$A183:$P875,16,FALSE))</f>
        <v/>
      </c>
      <c r="P183" s="22" t="str">
        <f>IF(VLOOKUP($A183,'B2B - Flux 2 - UBL'!$A183:$Q875,17,FALSE)=0,"",VLOOKUP($A183,'B2B - Flux 2 - UBL'!$A183:$Q875,17,FALSE))</f>
        <v>BR-24</v>
      </c>
      <c r="Q183" s="27"/>
    </row>
    <row r="184" spans="1:17" ht="42.75" x14ac:dyDescent="0.25">
      <c r="A184" s="35" t="s">
        <v>431</v>
      </c>
      <c r="B184" s="29" t="s">
        <v>36</v>
      </c>
      <c r="C184" s="31"/>
      <c r="D184" s="48" t="s">
        <v>432</v>
      </c>
      <c r="E184" s="37"/>
      <c r="F184" s="33"/>
      <c r="G184" s="101" t="s">
        <v>782</v>
      </c>
      <c r="H184" s="47" t="str">
        <f>IF(VLOOKUP($A184,'B2B - Flux 2 - UBL'!$A184:$P876,9,FALSE)=0,"",VLOOKUP($A184,'B2B - Flux 2 - UBL'!$A184:$P876,9,FALSE))</f>
        <v>REFRENCE DU DOCUMENT</v>
      </c>
      <c r="I184" s="28">
        <f>IF(VLOOKUP($A184,'B2B - Flux 2 - UBL'!$A184:$P876,10,FALSE)=0,"",VLOOKUP($A184,'B2B - Flux 2 - UBL'!$A184:$P876,10,FALSE))</f>
        <v>50</v>
      </c>
      <c r="J184" s="28" t="str">
        <f>IF(VLOOKUP($A184,'B2B - Flux 2 - UBL'!$A184:$P875,11,FALSE)=0,"",VLOOKUP($A184,'B2B - Flux 2 - UBL'!$A184:$P875,11,FALSE))</f>
        <v/>
      </c>
      <c r="K184" s="55" t="str">
        <f>IF(VLOOKUP($A184,'B2B - Flux 2 - UBL'!$A184:$P876,12,FALSE)=0,"",VLOOKUP($A184,'B2B - Flux 2 - UBL'!$A184:$P876,12,FALSE))</f>
        <v/>
      </c>
      <c r="L184" s="27" t="str">
        <f>IF(VLOOKUP($A184,'B2B - Flux 2 - UBL'!$A184:$P876,13,FALSE)=0,"",VLOOKUP($A184,'B2B - Flux 2 - UBL'!$A184:$P876,13,FALSE))</f>
        <v>Identifiant d'une ligne d'un bon de commande référencée, généré par l'Acheteur.</v>
      </c>
      <c r="M184" s="27" t="str">
        <f>IF(VLOOKUP($A184,'B2B - Flux 2 - UBL'!$A184:$P876,14,FALSE)=0,"",VLOOKUP($A184,'B2B - Flux 2 - UBL'!$A184:$P876,14,FALSE))</f>
        <v>L'Identifiant de bon de commande est référencé au niveau du document.</v>
      </c>
      <c r="N184" s="144" t="str">
        <f>IF(VLOOKUP($A184,'B2B - Flux 2 - UBL'!$A184:$P876,15,FALSE)=0,"",VLOOKUP($A184,'B2B - Flux 2 - UBL'!$A184:$P876,15,FALSE))</f>
        <v/>
      </c>
      <c r="O184" s="144" t="str">
        <f>IF(VLOOKUP($A184,'B2B - Flux 2 - UBL'!$A184:$P876,16,FALSE)=0,"",VLOOKUP($A184,'B2B - Flux 2 - UBL'!$A184:$P876,16,FALSE))</f>
        <v/>
      </c>
      <c r="P184" s="22" t="str">
        <f>IF(VLOOKUP($A184,'B2B - Flux 2 - UBL'!$A184:$Q876,17,FALSE)=0,"",VLOOKUP($A184,'B2B - Flux 2 - UBL'!$A184:$Q876,17,FALSE))</f>
        <v/>
      </c>
      <c r="Q184" s="27"/>
    </row>
    <row r="185" spans="1:17" ht="42.75" x14ac:dyDescent="0.25">
      <c r="A185" s="35" t="s">
        <v>434</v>
      </c>
      <c r="B185" s="29" t="s">
        <v>36</v>
      </c>
      <c r="C185" s="31"/>
      <c r="D185" s="48" t="s">
        <v>435</v>
      </c>
      <c r="E185" s="37"/>
      <c r="F185" s="33"/>
      <c r="G185" s="101" t="s">
        <v>783</v>
      </c>
      <c r="H185" s="47" t="str">
        <f>IF(VLOOKUP($A185,'B2B - Flux 2 - UBL'!$A185:$P877,9,FALSE)=0,"",VLOOKUP($A185,'B2B - Flux 2 - UBL'!$A185:$P877,9,FALSE))</f>
        <v>TEXTE</v>
      </c>
      <c r="I185" s="28">
        <f>IF(VLOOKUP($A185,'B2B - Flux 2 - UBL'!$A185:$P877,10,FALSE)=0,"",VLOOKUP($A185,'B2B - Flux 2 - UBL'!$A185:$P877,10,FALSE))</f>
        <v>50</v>
      </c>
      <c r="J185" s="28" t="str">
        <f>IF(VLOOKUP($A185,'B2B - Flux 2 - UBL'!$A185:$P876,11,FALSE)=0,"",VLOOKUP($A185,'B2B - Flux 2 - UBL'!$A185:$P876,11,FALSE))</f>
        <v/>
      </c>
      <c r="K185" s="55" t="str">
        <f>IF(VLOOKUP($A185,'B2B - Flux 2 - UBL'!$A185:$P877,12,FALSE)=0,"",VLOOKUP($A185,'B2B - Flux 2 - UBL'!$A185:$P877,12,FALSE))</f>
        <v/>
      </c>
      <c r="L185" s="27" t="str">
        <f>IF(VLOOKUP($A185,'B2B - Flux 2 - UBL'!$A185:$P877,13,FALSE)=0,"",VLOOKUP($A185,'B2B - Flux 2 - UBL'!$A185:$P877,13,FALSE))</f>
        <v>Valeur textuelle spécifiant où imputer les données pertinentes dans les comptes comptables de l'Acheteur.</v>
      </c>
      <c r="M185" s="27" t="str">
        <f>IF(VLOOKUP($A185,'B2B - Flux 2 - UBL'!$A185:$P877,14,FALSE)=0,"",VLOOKUP($A185,'B2B - Flux 2 - UBL'!$A185:$P877,14,FALSE))</f>
        <v>Si nécessaire, cette référence doit être fournie par l'Acheteur au Vendeur avant émission de la Facture.</v>
      </c>
      <c r="N185" s="144" t="str">
        <f>IF(VLOOKUP($A185,'B2B - Flux 2 - UBL'!$A185:$P877,15,FALSE)=0,"",VLOOKUP($A185,'B2B - Flux 2 - UBL'!$A185:$P877,15,FALSE))</f>
        <v/>
      </c>
      <c r="O185" s="144" t="str">
        <f>IF(VLOOKUP($A185,'B2B - Flux 2 - UBL'!$A185:$P877,16,FALSE)=0,"",VLOOKUP($A185,'B2B - Flux 2 - UBL'!$A185:$P877,16,FALSE))</f>
        <v/>
      </c>
      <c r="P185" s="22" t="str">
        <f>IF(VLOOKUP($A185,'B2B - Flux 2 - UBL'!$A185:$Q877,17,FALSE)=0,"",VLOOKUP($A185,'B2B - Flux 2 - UBL'!$A185:$Q877,17,FALSE))</f>
        <v/>
      </c>
      <c r="Q185" s="27"/>
    </row>
    <row r="186" spans="1:17" ht="28.5" x14ac:dyDescent="0.25">
      <c r="A186" s="35" t="s">
        <v>228</v>
      </c>
      <c r="B186" s="29" t="s">
        <v>36</v>
      </c>
      <c r="C186" s="31"/>
      <c r="D186" s="48" t="s">
        <v>347</v>
      </c>
      <c r="E186" s="37"/>
      <c r="F186" s="33"/>
      <c r="G186" s="101" t="s">
        <v>784</v>
      </c>
      <c r="H186" s="67" t="str">
        <f>IF(VLOOKUP($A186,'B2B - Flux 2 - UBL'!$A186:$P878,9,FALSE)=0,"",VLOOKUP($A186,'B2B - Flux 2 - UBL'!$A186:$P878,9,FALSE))</f>
        <v/>
      </c>
      <c r="I186" s="118" t="str">
        <f>IF(VLOOKUP($A186,'B2B - Flux 2 - UBL'!$A186:$P878,10,FALSE)=0,"",VLOOKUP($A186,'B2B - Flux 2 - UBL'!$A186:$P878,10,FALSE))</f>
        <v/>
      </c>
      <c r="J186" s="173" t="str">
        <f>IF(VLOOKUP($A186,'B2B - Flux 2 - UBL'!$A186:$P877,11,FALSE)=0,"",VLOOKUP($A186,'B2B - Flux 2 - UBL'!$A186:$P877,11,FALSE))</f>
        <v/>
      </c>
      <c r="K186" s="118" t="str">
        <f>IF(VLOOKUP($A186,'B2B - Flux 2 - UBL'!$A186:$P878,12,FALSE)=0,"",VLOOKUP($A186,'B2B - Flux 2 - UBL'!$A186:$P878,12,FALSE))</f>
        <v/>
      </c>
      <c r="L186" s="132" t="str">
        <f>IF(VLOOKUP($A186,'B2B - Flux 2 - UBL'!$A186:$P878,13,FALSE)=0,"",VLOOKUP($A186,'B2B - Flux 2 - UBL'!$A186:$P878,13,FALSE))</f>
        <v>Groupe de termes métiers fournissant des informations sur la période de facturation concernant la ligne de Facture.</v>
      </c>
      <c r="M186" s="132" t="str">
        <f>IF(VLOOKUP($A186,'B2B - Flux 2 - UBL'!$A186:$P878,14,FALSE)=0,"",VLOOKUP($A186,'B2B - Flux 2 - UBL'!$A186:$P878,14,FALSE))</f>
        <v>Est également appelé période de livraison de la facture.</v>
      </c>
      <c r="N186" s="146" t="str">
        <f>IF(VLOOKUP($A186,'B2B - Flux 2 - UBL'!$A186:$P878,15,FALSE)=0,"",VLOOKUP($A186,'B2B - Flux 2 - UBL'!$A186:$P878,15,FALSE))</f>
        <v>G6.09</v>
      </c>
      <c r="O186" s="118" t="str">
        <f>IF(VLOOKUP($A186,'B2B - Flux 2 - UBL'!$A186:$P878,16,FALSE)=0,"",VLOOKUP($A186,'B2B - Flux 2 - UBL'!$A186:$P878,16,FALSE))</f>
        <v/>
      </c>
      <c r="P186" s="156" t="str">
        <f>IF(VLOOKUP($A186,'B2B - Flux 2 - UBL'!$A186:$Q878,17,FALSE)=0,"",VLOOKUP($A186,'B2B - Flux 2 - UBL'!$A186:$Q878,17,FALSE))</f>
        <v/>
      </c>
      <c r="Q186" s="118"/>
    </row>
    <row r="187" spans="1:17" ht="42.75" x14ac:dyDescent="0.25">
      <c r="A187" s="43" t="s">
        <v>229</v>
      </c>
      <c r="B187" s="29" t="s">
        <v>36</v>
      </c>
      <c r="C187" s="31"/>
      <c r="D187" s="49"/>
      <c r="E187" s="50" t="s">
        <v>230</v>
      </c>
      <c r="F187" s="50"/>
      <c r="G187" s="101" t="s">
        <v>785</v>
      </c>
      <c r="H187" s="47" t="str">
        <f>IF(VLOOKUP($A187,'B2B - Flux 2 - UBL'!$A187:$P879,9,FALSE)=0,"",VLOOKUP($A187,'B2B - Flux 2 - UBL'!$A187:$P879,9,FALSE))</f>
        <v>DATE</v>
      </c>
      <c r="I187" s="47" t="str">
        <f>IF(VLOOKUP($A187,'B2B - Flux 2 - UBL'!$A187:$P879,10,FALSE)=0,"",VLOOKUP($A187,'B2B - Flux 2 - UBL'!$A187:$P879,10,FALSE))</f>
        <v>ISO</v>
      </c>
      <c r="J187" s="28" t="str">
        <f ca="1">IF(RIGHT(CELL("nomfichier",A181),LEN(CELL("nomfichier",A181))-FIND("]",CELL("nomfichier",A181)))="B2B - Flux 1&amp;2 - UBL","AAAA-MM-JJ","AAAAMMJJ")</f>
        <v>AAAAMMJJ</v>
      </c>
      <c r="K187" s="55" t="str">
        <f>IF(VLOOKUP($A187,'B2B - Flux 2 - UBL'!$A187:$P879,12,FALSE)=0,"",VLOOKUP($A187,'B2B - Flux 2 - UBL'!$A187:$P879,12,FALSE))</f>
        <v/>
      </c>
      <c r="L187" s="27" t="str">
        <f>IF(VLOOKUP($A187,'B2B - Flux 2 - UBL'!$A187:$P879,13,FALSE)=0,"",VLOOKUP($A187,'B2B - Flux 2 - UBL'!$A187:$P879,13,FALSE))</f>
        <v>Date à laquelle la période de facturation commence pour cette ligne de Facture.</v>
      </c>
      <c r="M187" s="27" t="str">
        <f>IF(VLOOKUP($A187,'B2B - Flux 2 - UBL'!$A187:$P879,14,FALSE)=0,"",VLOOKUP($A187,'B2B - Flux 2 - UBL'!$A187:$P879,14,FALSE))</f>
        <v>Cette date correspond au premier jour de la période.</v>
      </c>
      <c r="N187" s="144" t="str">
        <f>IF(VLOOKUP($A187,'B2B - Flux 2 - UBL'!$A187:$P879,15,FALSE)=0,"",VLOOKUP($A187,'B2B - Flux 2 - UBL'!$A187:$P879,15,FALSE))</f>
        <v>G1.09
G1.36
G6.09</v>
      </c>
      <c r="O187" s="144" t="str">
        <f>IF(VLOOKUP($A187,'B2B - Flux 2 - UBL'!$A187:$P879,16,FALSE)=0,"",VLOOKUP($A187,'B2B - Flux 2 - UBL'!$A187:$P879,16,FALSE))</f>
        <v/>
      </c>
      <c r="P187" s="22" t="str">
        <f>IF(VLOOKUP($A187,'B2B - Flux 2 - UBL'!$A187:$Q879,17,FALSE)=0,"",VLOOKUP($A187,'B2B - Flux 2 - UBL'!$A187:$Q879,17,FALSE))</f>
        <v>BR-CO-20</v>
      </c>
      <c r="Q187" s="27"/>
    </row>
    <row r="188" spans="1:17" ht="42.75" x14ac:dyDescent="0.25">
      <c r="A188" s="43" t="s">
        <v>231</v>
      </c>
      <c r="B188" s="29" t="s">
        <v>36</v>
      </c>
      <c r="C188" s="31"/>
      <c r="D188" s="49"/>
      <c r="E188" s="50" t="s">
        <v>232</v>
      </c>
      <c r="F188" s="50"/>
      <c r="G188" s="101" t="s">
        <v>786</v>
      </c>
      <c r="H188" s="47" t="str">
        <f>IF(VLOOKUP($A188,'B2B - Flux 2 - UBL'!$A188:$P880,9,FALSE)=0,"",VLOOKUP($A188,'B2B - Flux 2 - UBL'!$A188:$P880,9,FALSE))</f>
        <v>DATE</v>
      </c>
      <c r="I188" s="47" t="str">
        <f>IF(VLOOKUP($A188,'B2B - Flux 2 - UBL'!$A188:$P880,10,FALSE)=0,"",VLOOKUP($A188,'B2B - Flux 2 - UBL'!$A188:$P880,10,FALSE))</f>
        <v>ISO</v>
      </c>
      <c r="J188" s="28" t="str">
        <f ca="1">IF(RIGHT(CELL("nomfichier",A182),LEN(CELL("nomfichier",A182))-FIND("]",CELL("nomfichier",A182)))="B2B - Flux 1&amp;2 - UBL","AAAA-MM-JJ","AAAAMMJJ")</f>
        <v>AAAAMMJJ</v>
      </c>
      <c r="K188" s="55" t="str">
        <f>IF(VLOOKUP($A188,'B2B - Flux 2 - UBL'!$A188:$P880,12,FALSE)=0,"",VLOOKUP($A188,'B2B - Flux 2 - UBL'!$A188:$P880,12,FALSE))</f>
        <v/>
      </c>
      <c r="L188" s="27" t="str">
        <f>IF(VLOOKUP($A188,'B2B - Flux 2 - UBL'!$A188:$P880,13,FALSE)=0,"",VLOOKUP($A188,'B2B - Flux 2 - UBL'!$A188:$P880,13,FALSE))</f>
        <v>Date à laquelle la période de facturation se termine pour cette ligne de Facture.</v>
      </c>
      <c r="M188" s="27" t="str">
        <f>IF(VLOOKUP($A188,'B2B - Flux 2 - UBL'!$A188:$P880,14,FALSE)=0,"",VLOOKUP($A188,'B2B - Flux 2 - UBL'!$A188:$P880,14,FALSE))</f>
        <v>Cette date correspond au dernier jour de la période.</v>
      </c>
      <c r="N188" s="144" t="str">
        <f>IF(VLOOKUP($A188,'B2B - Flux 2 - UBL'!$A188:$P880,15,FALSE)=0,"",VLOOKUP($A188,'B2B - Flux 2 - UBL'!$A188:$P880,15,FALSE))</f>
        <v>G1.09
G1.36
G6.09</v>
      </c>
      <c r="O188" s="144" t="str">
        <f>IF(VLOOKUP($A188,'B2B - Flux 2 - UBL'!$A188:$P880,16,FALSE)=0,"",VLOOKUP($A188,'B2B - Flux 2 - UBL'!$A188:$P880,16,FALSE))</f>
        <v/>
      </c>
      <c r="P188" s="22" t="str">
        <f>IF(VLOOKUP($A188,'B2B - Flux 2 - UBL'!$A188:$Q880,17,FALSE)=0,"",VLOOKUP($A188,'B2B - Flux 2 - UBL'!$A188:$Q880,17,FALSE))</f>
        <v>BR-30
BR-CO-20</v>
      </c>
      <c r="Q188" s="27"/>
    </row>
    <row r="189" spans="1:17" ht="42.75" x14ac:dyDescent="0.25">
      <c r="A189" s="35" t="s">
        <v>234</v>
      </c>
      <c r="B189" s="29" t="s">
        <v>50</v>
      </c>
      <c r="C189" s="31"/>
      <c r="D189" s="48" t="s">
        <v>348</v>
      </c>
      <c r="E189" s="37"/>
      <c r="F189" s="33"/>
      <c r="G189" s="101" t="s">
        <v>787</v>
      </c>
      <c r="H189" s="67" t="str">
        <f>IF(VLOOKUP($A189,'B2B - Flux 2 - UBL'!$A189:$P881,9,FALSE)=0,"",VLOOKUP($A189,'B2B - Flux 2 - UBL'!$A189:$P881,9,FALSE))</f>
        <v/>
      </c>
      <c r="I189" s="118" t="str">
        <f>IF(VLOOKUP($A189,'B2B - Flux 2 - UBL'!$A189:$P881,10,FALSE)=0,"",VLOOKUP($A189,'B2B - Flux 2 - UBL'!$A189:$P881,10,FALSE))</f>
        <v/>
      </c>
      <c r="J189" s="173" t="str">
        <f>IF(VLOOKUP($A189,'B2B - Flux 2 - UBL'!$A189:$P880,11,FALSE)=0,"",VLOOKUP($A189,'B2B - Flux 2 - UBL'!$A189:$P880,11,FALSE))</f>
        <v/>
      </c>
      <c r="K189" s="118" t="str">
        <f>IF(VLOOKUP($A189,'B2B - Flux 2 - UBL'!$A189:$P881,12,FALSE)=0,"",VLOOKUP($A189,'B2B - Flux 2 - UBL'!$A189:$P881,12,FALSE))</f>
        <v/>
      </c>
      <c r="L189" s="132" t="str">
        <f>IF(VLOOKUP($A189,'B2B - Flux 2 - UBL'!$A189:$P881,13,FALSE)=0,"",VLOOKUP($A189,'B2B - Flux 2 - UBL'!$A189:$P881,13,FALSE))</f>
        <v>Groupe de termes métiers fournissant des informations sur les remises applicables à une ligne de Facture.</v>
      </c>
      <c r="M189" s="132" t="str">
        <f>IF(VLOOKUP($A189,'B2B - Flux 2 - UBL'!$A189:$P881,14,FALSE)=0,"",VLOOKUP($A189,'B2B - Flux 2 - UBL'!$A189:$P881,14,FALSE))</f>
        <v/>
      </c>
      <c r="N189" s="146" t="str">
        <f>IF(VLOOKUP($A189,'B2B - Flux 2 - UBL'!$A189:$P881,15,FALSE)=0,"",VLOOKUP($A189,'B2B - Flux 2 - UBL'!$A189:$P881,15,FALSE))</f>
        <v/>
      </c>
      <c r="O189" s="118" t="str">
        <f>IF(VLOOKUP($A189,'B2B - Flux 2 - UBL'!$A189:$P881,16,FALSE)=0,"",VLOOKUP($A189,'B2B - Flux 2 - UBL'!$A189:$P881,16,FALSE))</f>
        <v/>
      </c>
      <c r="P189" s="156" t="str">
        <f>IF(VLOOKUP($A189,'B2B - Flux 2 - UBL'!$A189:$Q881,17,FALSE)=0,"",VLOOKUP($A189,'B2B - Flux 2 - UBL'!$A189:$Q881,17,FALSE))</f>
        <v/>
      </c>
      <c r="Q189" s="118"/>
    </row>
    <row r="190" spans="1:17" ht="42.75" x14ac:dyDescent="0.25">
      <c r="A190" s="43" t="s">
        <v>235</v>
      </c>
      <c r="B190" s="29" t="s">
        <v>19</v>
      </c>
      <c r="C190" s="31"/>
      <c r="D190" s="49"/>
      <c r="E190" s="50" t="s">
        <v>236</v>
      </c>
      <c r="F190" s="50"/>
      <c r="G190" s="101" t="s">
        <v>788</v>
      </c>
      <c r="H190" s="29" t="str">
        <f>IF(VLOOKUP($A190,'B2B - Flux 2 - UBL'!$A190:$P882,9,FALSE)=0,"",VLOOKUP($A190,'B2B - Flux 2 - UBL'!$A190:$P882,9,FALSE))</f>
        <v>MONTANT</v>
      </c>
      <c r="I190" s="28">
        <f>IF(VLOOKUP($A190,'B2B - Flux 2 - UBL'!$A190:$P882,10,FALSE)=0,"",VLOOKUP($A190,'B2B - Flux 2 - UBL'!$A190:$P882,10,FALSE))</f>
        <v>19.600000000000001</v>
      </c>
      <c r="J190" s="28" t="str">
        <f>IF(VLOOKUP($A190,'B2B - Flux 2 - UBL'!$A190:$P881,11,FALSE)=0,"",VLOOKUP($A190,'B2B - Flux 2 - UBL'!$A190:$P881,11,FALSE))</f>
        <v/>
      </c>
      <c r="K190" s="55" t="str">
        <f>IF(VLOOKUP($A190,'B2B - Flux 2 - UBL'!$A190:$P882,12,FALSE)=0,"",VLOOKUP($A190,'B2B - Flux 2 - UBL'!$A190:$P882,12,FALSE))</f>
        <v/>
      </c>
      <c r="L190" s="27" t="str">
        <f>IF(VLOOKUP($A190,'B2B - Flux 2 - UBL'!$A190:$P882,13,FALSE)=0,"",VLOOKUP($A190,'B2B - Flux 2 - UBL'!$A190:$P882,13,FALSE))</f>
        <v>Montant d'une remise, hors TVA.</v>
      </c>
      <c r="M190" s="27" t="str">
        <f>IF(VLOOKUP($A190,'B2B - Flux 2 - UBL'!$A190:$P882,14,FALSE)=0,"",VLOOKUP($A190,'B2B - Flux 2 - UBL'!$A190:$P882,14,FALSE))</f>
        <v/>
      </c>
      <c r="N190" s="144" t="str">
        <f>IF(VLOOKUP($A190,'B2B - Flux 2 - UBL'!$A190:$P882,15,FALSE)=0,"",VLOOKUP($A190,'B2B - Flux 2 - UBL'!$A190:$P882,15,FALSE))</f>
        <v>G1.13</v>
      </c>
      <c r="O190" s="144" t="str">
        <f>IF(VLOOKUP($A190,'B2B - Flux 2 - UBL'!$A190:$P882,16,FALSE)=0,"",VLOOKUP($A190,'B2B - Flux 2 - UBL'!$A190:$P882,16,FALSE))</f>
        <v/>
      </c>
      <c r="P190" s="22" t="str">
        <f>IF(VLOOKUP($A190,'B2B - Flux 2 - UBL'!$A190:$Q882,17,FALSE)=0,"",VLOOKUP($A190,'B2B - Flux 2 - UBL'!$A190:$Q882,17,FALSE))</f>
        <v>BR-41</v>
      </c>
      <c r="Q190" s="27"/>
    </row>
    <row r="191" spans="1:17" ht="57" x14ac:dyDescent="0.25">
      <c r="A191" s="43" t="s">
        <v>436</v>
      </c>
      <c r="B191" s="29" t="s">
        <v>36</v>
      </c>
      <c r="C191" s="31"/>
      <c r="D191" s="49"/>
      <c r="E191" s="50" t="s">
        <v>437</v>
      </c>
      <c r="F191" s="50"/>
      <c r="G191" s="101" t="s">
        <v>789</v>
      </c>
      <c r="H191" s="29" t="str">
        <f>IF(VLOOKUP($A191,'B2B - Flux 2 - UBL'!$A191:$P883,9,FALSE)=0,"",VLOOKUP($A191,'B2B - Flux 2 - UBL'!$A191:$P883,9,FALSE))</f>
        <v>MONTANT</v>
      </c>
      <c r="I191" s="28">
        <f>IF(VLOOKUP($A191,'B2B - Flux 2 - UBL'!$A191:$P883,10,FALSE)=0,"",VLOOKUP($A191,'B2B - Flux 2 - UBL'!$A191:$P883,10,FALSE))</f>
        <v>19.600000000000001</v>
      </c>
      <c r="J191" s="28" t="str">
        <f>IF(VLOOKUP($A191,'B2B - Flux 2 - UBL'!$A191:$P882,11,FALSE)=0,"",VLOOKUP($A191,'B2B - Flux 2 - UBL'!$A191:$P882,11,FALSE))</f>
        <v/>
      </c>
      <c r="K191" s="55" t="str">
        <f>IF(VLOOKUP($A191,'B2B - Flux 2 - UBL'!$A191:$P883,12,FALSE)=0,"",VLOOKUP($A191,'B2B - Flux 2 - UBL'!$A191:$P883,12,FALSE))</f>
        <v/>
      </c>
      <c r="L191" s="27" t="str">
        <f>IF(VLOOKUP($A191,'B2B - Flux 2 - UBL'!$A191:$P883,13,FALSE)=0,"",VLOOKUP($A191,'B2B - Flux 2 - UBL'!$A191:$P883,13,FALSE))</f>
        <v>Montant de base pouvant être utilisé conjointement avec le Pourcentage de remise applicable à la ligne de facture pour calculer le Montant de la remise applicable à la ligne de facture.</v>
      </c>
      <c r="M191" s="27" t="str">
        <f>IF(VLOOKUP($A191,'B2B - Flux 2 - UBL'!$A191:$P883,14,FALSE)=0,"",VLOOKUP($A191,'B2B - Flux 2 - UBL'!$A191:$P883,14,FALSE))</f>
        <v/>
      </c>
      <c r="N191" s="144" t="str">
        <f>IF(VLOOKUP($A191,'B2B - Flux 2 - UBL'!$A191:$P883,15,FALSE)=0,"",VLOOKUP($A191,'B2B - Flux 2 - UBL'!$A191:$P883,15,FALSE))</f>
        <v>G1.13</v>
      </c>
      <c r="O191" s="144" t="str">
        <f>IF(VLOOKUP($A191,'B2B - Flux 2 - UBL'!$A191:$P883,16,FALSE)=0,"",VLOOKUP($A191,'B2B - Flux 2 - UBL'!$A191:$P883,16,FALSE))</f>
        <v/>
      </c>
      <c r="P191" s="22" t="str">
        <f>IF(VLOOKUP($A191,'B2B - Flux 2 - UBL'!$A191:$Q883,17,FALSE)=0,"",VLOOKUP($A191,'B2B - Flux 2 - UBL'!$A191:$Q883,17,FALSE))</f>
        <v/>
      </c>
      <c r="Q191" s="27"/>
    </row>
    <row r="192" spans="1:17" ht="42.75" x14ac:dyDescent="0.25">
      <c r="A192" s="43" t="s">
        <v>439</v>
      </c>
      <c r="B192" s="29" t="s">
        <v>36</v>
      </c>
      <c r="C192" s="31"/>
      <c r="D192" s="49"/>
      <c r="E192" s="51" t="s">
        <v>442</v>
      </c>
      <c r="F192" s="50"/>
      <c r="G192" s="101" t="s">
        <v>790</v>
      </c>
      <c r="H192" s="29" t="str">
        <f>IF(VLOOKUP($A192,'B2B - Flux 2 - UBL'!$A192:$P884,9,FALSE)=0,"",VLOOKUP($A192,'B2B - Flux 2 - UBL'!$A192:$P884,9,FALSE))</f>
        <v>POURCENTAGE</v>
      </c>
      <c r="I192" s="28" t="str">
        <f>IF(VLOOKUP($A192,'B2B - Flux 2 - UBL'!$A192:$P884,10,FALSE)=0,"",VLOOKUP($A192,'B2B - Flux 2 - UBL'!$A192:$P884,10,FALSE))</f>
        <v/>
      </c>
      <c r="J192" s="28" t="str">
        <f>IF(VLOOKUP($A192,'B2B - Flux 2 - UBL'!$A192:$P883,11,FALSE)=0,"",VLOOKUP($A192,'B2B - Flux 2 - UBL'!$A192:$P883,11,FALSE))</f>
        <v/>
      </c>
      <c r="K192" s="55" t="str">
        <f>IF(VLOOKUP($A192,'B2B - Flux 2 - UBL'!$A192:$P884,12,FALSE)=0,"",VLOOKUP($A192,'B2B - Flux 2 - UBL'!$A192:$P884,12,FALSE))</f>
        <v/>
      </c>
      <c r="L192" s="27" t="str">
        <f>IF(VLOOKUP($A192,'B2B - Flux 2 - UBL'!$A192:$P884,13,FALSE)=0,"",VLOOKUP($A192,'B2B - Flux 2 - UBL'!$A192:$P884,13,FALSE))</f>
        <v>Pourcentage pouvant être utilisé conjointement avec l'Assiette de la remise applicable à la ligne de facture pour calculer le Montant de la remise applicable à la ligne de facture.</v>
      </c>
      <c r="M192" s="27" t="str">
        <f>IF(VLOOKUP($A192,'B2B - Flux 2 - UBL'!$A192:$P884,14,FALSE)=0,"",VLOOKUP($A192,'B2B - Flux 2 - UBL'!$A192:$P884,14,FALSE))</f>
        <v/>
      </c>
      <c r="N192" s="144" t="str">
        <f>IF(VLOOKUP($A192,'B2B - Flux 2 - UBL'!$A192:$P884,15,FALSE)=0,"",VLOOKUP($A192,'B2B - Flux 2 - UBL'!$A192:$P884,15,FALSE))</f>
        <v/>
      </c>
      <c r="O192" s="144" t="str">
        <f>IF(VLOOKUP($A192,'B2B - Flux 2 - UBL'!$A192:$P884,16,FALSE)=0,"",VLOOKUP($A192,'B2B - Flux 2 - UBL'!$A192:$P884,16,FALSE))</f>
        <v/>
      </c>
      <c r="P192" s="22" t="str">
        <f>IF(VLOOKUP($A192,'B2B - Flux 2 - UBL'!$A192:$Q884,17,FALSE)=0,"",VLOOKUP($A192,'B2B - Flux 2 - UBL'!$A192:$Q884,17,FALSE))</f>
        <v/>
      </c>
      <c r="Q192" s="27"/>
    </row>
    <row r="193" spans="1:17" ht="42.75" x14ac:dyDescent="0.25">
      <c r="A193" s="43" t="s">
        <v>440</v>
      </c>
      <c r="B193" s="29" t="s">
        <v>36</v>
      </c>
      <c r="C193" s="31"/>
      <c r="D193" s="49"/>
      <c r="E193" s="51" t="s">
        <v>443</v>
      </c>
      <c r="F193" s="50"/>
      <c r="G193" s="101" t="s">
        <v>791</v>
      </c>
      <c r="H193" s="29" t="str">
        <f>IF(VLOOKUP($A193,'B2B - Flux 2 - UBL'!$A193:$P885,9,FALSE)=0,"",VLOOKUP($A193,'B2B - Flux 2 - UBL'!$A193:$P885,9,FALSE))</f>
        <v>TEXTE</v>
      </c>
      <c r="I193" s="28">
        <f>IF(VLOOKUP($A193,'B2B - Flux 2 - UBL'!$A193:$P885,10,FALSE)=0,"",VLOOKUP($A193,'B2B - Flux 2 - UBL'!$A193:$P885,10,FALSE))</f>
        <v>1024</v>
      </c>
      <c r="J193" s="28" t="str">
        <f>IF(VLOOKUP($A193,'B2B - Flux 2 - UBL'!$A193:$P884,11,FALSE)=0,"",VLOOKUP($A193,'B2B - Flux 2 - UBL'!$A193:$P884,11,FALSE))</f>
        <v/>
      </c>
      <c r="K193" s="55" t="str">
        <f>IF(VLOOKUP($A193,'B2B - Flux 2 - UBL'!$A193:$P885,12,FALSE)=0,"",VLOOKUP($A193,'B2B - Flux 2 - UBL'!$A193:$P885,12,FALSE))</f>
        <v/>
      </c>
      <c r="L193" s="27" t="str">
        <f>IF(VLOOKUP($A193,'B2B - Flux 2 - UBL'!$A193:$P885,13,FALSE)=0,"",VLOOKUP($A193,'B2B - Flux 2 - UBL'!$A193:$P885,13,FALSE))</f>
        <v>Motif de la remise applicable à la ligne de Facture, exprimé sous forme de texte.</v>
      </c>
      <c r="M193" s="27" t="str">
        <f>IF(VLOOKUP($A193,'B2B - Flux 2 - UBL'!$A193:$P885,14,FALSE)=0,"",VLOOKUP($A193,'B2B - Flux 2 - UBL'!$A193:$P885,14,FALSE))</f>
        <v/>
      </c>
      <c r="N193" s="144" t="str">
        <f>IF(VLOOKUP($A193,'B2B - Flux 2 - UBL'!$A193:$P885,15,FALSE)=0,"",VLOOKUP($A193,'B2B - Flux 2 - UBL'!$A193:$P885,15,FALSE))</f>
        <v>P1.08</v>
      </c>
      <c r="O193" s="144" t="str">
        <f>IF(VLOOKUP($A193,'B2B - Flux 2 - UBL'!$A193:$P885,16,FALSE)=0,"",VLOOKUP($A193,'B2B - Flux 2 - UBL'!$A193:$P885,16,FALSE))</f>
        <v/>
      </c>
      <c r="P193" s="22" t="str">
        <f>IF(VLOOKUP($A193,'B2B - Flux 2 - UBL'!$A193:$Q885,17,FALSE)=0,"",VLOOKUP($A193,'B2B - Flux 2 - UBL'!$A193:$Q885,17,FALSE))</f>
        <v>BR-44
BR-CO-7
BR-CO-23</v>
      </c>
      <c r="Q193" s="27"/>
    </row>
    <row r="194" spans="1:17" ht="57" x14ac:dyDescent="0.25">
      <c r="A194" s="43" t="s">
        <v>441</v>
      </c>
      <c r="B194" s="29" t="s">
        <v>36</v>
      </c>
      <c r="C194" s="31"/>
      <c r="D194" s="49"/>
      <c r="E194" s="51" t="s">
        <v>444</v>
      </c>
      <c r="F194" s="50"/>
      <c r="G194" s="101" t="s">
        <v>792</v>
      </c>
      <c r="H194" s="29" t="str">
        <f>IF(VLOOKUP($A194,'B2B - Flux 2 - UBL'!$A194:$P886,9,FALSE)=0,"",VLOOKUP($A194,'B2B - Flux 2 - UBL'!$A194:$P886,9,FALSE))</f>
        <v>CODE</v>
      </c>
      <c r="I194" s="28">
        <f>IF(VLOOKUP($A194,'B2B - Flux 2 - UBL'!$A194:$P886,10,FALSE)=0,"",VLOOKUP($A194,'B2B - Flux 2 - UBL'!$A194:$P886,10,FALSE))</f>
        <v>4</v>
      </c>
      <c r="J194" s="28" t="str">
        <f>IF(VLOOKUP($A194,'B2B - Flux 2 - UBL'!$A194:$P885,11,FALSE)=0,"",VLOOKUP($A194,'B2B - Flux 2 - UBL'!$A194:$P885,11,FALSE))</f>
        <v>UNTDID 5189</v>
      </c>
      <c r="K194" s="55" t="str">
        <f>IF(VLOOKUP($A194,'B2B - Flux 2 - UBL'!$A194:$P886,12,FALSE)=0,"",VLOOKUP($A194,'B2B - Flux 2 - UBL'!$A194:$P886,12,FALSE))</f>
        <v/>
      </c>
      <c r="L194" s="27" t="str">
        <f>IF(VLOOKUP($A194,'B2B - Flux 2 - UBL'!$A194:$P886,13,FALSE)=0,"",VLOOKUP($A194,'B2B - Flux 2 - UBL'!$A194:$P886,13,FALSE))</f>
        <v>Motif de la remise applicable à la ligne de Facture, exprimé sous forme de code.</v>
      </c>
      <c r="M194" s="27" t="str">
        <f>IF(VLOOKUP($A194,'B2B - Flux 2 - UBL'!$A194:$P886,14,FALSE)=0,"",VLOOKUP($A194,'B2B - Flux 2 - UBL'!$A194:$P886,14,FALSE))</f>
        <v>Voir liste de code UNTDID5189. 
Le Code de motif de la remise applicable à la ligne de facture et le Motif de la remise applicable à la ligne de facture doivent indiquer le même motif de remise.</v>
      </c>
      <c r="N194" s="144" t="str">
        <f>IF(VLOOKUP($A194,'B2B - Flux 2 - UBL'!$A194:$P886,15,FALSE)=0,"",VLOOKUP($A194,'B2B - Flux 2 - UBL'!$A194:$P886,15,FALSE))</f>
        <v/>
      </c>
      <c r="O194" s="144" t="str">
        <f>IF(VLOOKUP($A194,'B2B - Flux 2 - UBL'!$A194:$P886,16,FALSE)=0,"",VLOOKUP($A194,'B2B - Flux 2 - UBL'!$A194:$P886,16,FALSE))</f>
        <v/>
      </c>
      <c r="P194" s="22" t="str">
        <f>IF(VLOOKUP($A194,'B2B - Flux 2 - UBL'!$A194:$Q886,17,FALSE)=0,"",VLOOKUP($A194,'B2B - Flux 2 - UBL'!$A194:$Q886,17,FALSE))</f>
        <v>BR-44
BR-CO-7
BR-CO-23</v>
      </c>
      <c r="Q194" s="27"/>
    </row>
    <row r="195" spans="1:17" ht="42.75" x14ac:dyDescent="0.25">
      <c r="A195" s="23" t="s">
        <v>237</v>
      </c>
      <c r="B195" s="29" t="s">
        <v>50</v>
      </c>
      <c r="C195" s="31"/>
      <c r="D195" s="48" t="s">
        <v>349</v>
      </c>
      <c r="E195" s="37"/>
      <c r="F195" s="33"/>
      <c r="G195" s="101" t="s">
        <v>787</v>
      </c>
      <c r="H195" s="67" t="str">
        <f>IF(VLOOKUP($A195,'B2B - Flux 2 - UBL'!$A195:$P887,9,FALSE)=0,"",VLOOKUP($A195,'B2B - Flux 2 - UBL'!$A195:$P887,9,FALSE))</f>
        <v/>
      </c>
      <c r="I195" s="118" t="str">
        <f>IF(VLOOKUP($A195,'B2B - Flux 2 - UBL'!$A195:$P887,10,FALSE)=0,"",VLOOKUP($A195,'B2B - Flux 2 - UBL'!$A195:$P887,10,FALSE))</f>
        <v/>
      </c>
      <c r="J195" s="173" t="str">
        <f>IF(VLOOKUP($A195,'B2B - Flux 2 - UBL'!$A195:$P886,11,FALSE)=0,"",VLOOKUP($A195,'B2B - Flux 2 - UBL'!$A195:$P886,11,FALSE))</f>
        <v/>
      </c>
      <c r="K195" s="118" t="str">
        <f>IF(VLOOKUP($A195,'B2B - Flux 2 - UBL'!$A195:$P887,12,FALSE)=0,"",VLOOKUP($A195,'B2B - Flux 2 - UBL'!$A195:$P887,12,FALSE))</f>
        <v/>
      </c>
      <c r="L195" s="132" t="str">
        <f>IF(VLOOKUP($A195,'B2B - Flux 2 - UBL'!$A195:$P887,13,FALSE)=0,"",VLOOKUP($A195,'B2B - Flux 2 - UBL'!$A195:$P887,13,FALSE))</f>
        <v>Groupe de termes métiers fournissant des informations sur les charges et frais et les taxes autres que la TVA applicables à une ligne de Facture individuelle.</v>
      </c>
      <c r="M195" s="132" t="str">
        <f>IF(VLOOKUP($A195,'B2B - Flux 2 - UBL'!$A195:$P887,14,FALSE)=0,"",VLOOKUP($A195,'B2B - Flux 2 - UBL'!$A195:$P887,14,FALSE))</f>
        <v>Toutes les charges et  frais et taxes sont supposés être assujettis au même taux de TVA que la ligne de Facture.</v>
      </c>
      <c r="N195" s="146" t="str">
        <f>IF(VLOOKUP($A195,'B2B - Flux 2 - UBL'!$A195:$P887,15,FALSE)=0,"",VLOOKUP($A195,'B2B - Flux 2 - UBL'!$A195:$P887,15,FALSE))</f>
        <v/>
      </c>
      <c r="O195" s="118" t="str">
        <f>IF(VLOOKUP($A195,'B2B - Flux 2 - UBL'!$A195:$P887,16,FALSE)=0,"",VLOOKUP($A195,'B2B - Flux 2 - UBL'!$A195:$P887,16,FALSE))</f>
        <v/>
      </c>
      <c r="P195" s="156" t="str">
        <f>IF(VLOOKUP($A195,'B2B - Flux 2 - UBL'!$A195:$Q887,17,FALSE)=0,"",VLOOKUP($A195,'B2B - Flux 2 - UBL'!$A195:$Q887,17,FALSE))</f>
        <v/>
      </c>
      <c r="Q195" s="118"/>
    </row>
    <row r="196" spans="1:17" ht="42.75" x14ac:dyDescent="0.25">
      <c r="A196" s="43" t="s">
        <v>238</v>
      </c>
      <c r="B196" s="29" t="s">
        <v>19</v>
      </c>
      <c r="C196" s="31"/>
      <c r="D196" s="49"/>
      <c r="E196" s="50" t="s">
        <v>239</v>
      </c>
      <c r="F196" s="50"/>
      <c r="G196" s="101" t="s">
        <v>788</v>
      </c>
      <c r="H196" s="29" t="str">
        <f>IF(VLOOKUP($A196,'B2B - Flux 2 - UBL'!$A196:$P888,9,FALSE)=0,"",VLOOKUP($A196,'B2B - Flux 2 - UBL'!$A196:$P888,9,FALSE))</f>
        <v>MONTANT</v>
      </c>
      <c r="I196" s="28">
        <f>IF(VLOOKUP($A196,'B2B - Flux 2 - UBL'!$A196:$P888,10,FALSE)=0,"",VLOOKUP($A196,'B2B - Flux 2 - UBL'!$A196:$P888,10,FALSE))</f>
        <v>19.600000000000001</v>
      </c>
      <c r="J196" s="28" t="str">
        <f>IF(VLOOKUP($A196,'B2B - Flux 2 - UBL'!$A196:$P887,11,FALSE)=0,"",VLOOKUP($A196,'B2B - Flux 2 - UBL'!$A196:$P887,11,FALSE))</f>
        <v/>
      </c>
      <c r="K196" s="55" t="str">
        <f>IF(VLOOKUP($A196,'B2B - Flux 2 - UBL'!$A196:$P888,12,FALSE)=0,"",VLOOKUP($A196,'B2B - Flux 2 - UBL'!$A196:$P888,12,FALSE))</f>
        <v/>
      </c>
      <c r="L196" s="27" t="str">
        <f>IF(VLOOKUP($A196,'B2B - Flux 2 - UBL'!$A196:$P888,13,FALSE)=0,"",VLOOKUP($A196,'B2B - Flux 2 - UBL'!$A196:$P888,13,FALSE))</f>
        <v>Montant de frais, hors TVA.</v>
      </c>
      <c r="M196" s="27" t="str">
        <f>IF(VLOOKUP($A196,'B2B - Flux 2 - UBL'!$A196:$P888,14,FALSE)=0,"",VLOOKUP($A196,'B2B - Flux 2 - UBL'!$A196:$P888,14,FALSE))</f>
        <v/>
      </c>
      <c r="N196" s="144" t="str">
        <f>IF(VLOOKUP($A196,'B2B - Flux 2 - UBL'!$A196:$P888,15,FALSE)=0,"",VLOOKUP($A196,'B2B - Flux 2 - UBL'!$A196:$P888,15,FALSE))</f>
        <v>G1.13</v>
      </c>
      <c r="O196" s="144" t="str">
        <f>IF(VLOOKUP($A196,'B2B - Flux 2 - UBL'!$A196:$P888,16,FALSE)=0,"",VLOOKUP($A196,'B2B - Flux 2 - UBL'!$A196:$P888,16,FALSE))</f>
        <v/>
      </c>
      <c r="P196" s="22" t="str">
        <f>IF(VLOOKUP($A196,'B2B - Flux 2 - UBL'!$A196:$Q888,17,FALSE)=0,"",VLOOKUP($A196,'B2B - Flux 2 - UBL'!$A196:$Q888,17,FALSE))</f>
        <v>BR-43</v>
      </c>
      <c r="Q196" s="27"/>
    </row>
    <row r="197" spans="1:17" ht="57" x14ac:dyDescent="0.25">
      <c r="A197" s="43" t="s">
        <v>445</v>
      </c>
      <c r="B197" s="29" t="s">
        <v>36</v>
      </c>
      <c r="C197" s="31"/>
      <c r="D197" s="58"/>
      <c r="E197" s="72" t="s">
        <v>449</v>
      </c>
      <c r="F197" s="50"/>
      <c r="G197" s="101" t="s">
        <v>789</v>
      </c>
      <c r="H197" s="29" t="str">
        <f>IF(VLOOKUP($A197,'B2B - Flux 2 - UBL'!$A197:$P889,9,FALSE)=0,"",VLOOKUP($A197,'B2B - Flux 2 - UBL'!$A197:$P889,9,FALSE))</f>
        <v>MONTANT</v>
      </c>
      <c r="I197" s="28">
        <f>IF(VLOOKUP($A197,'B2B - Flux 2 - UBL'!$A197:$P889,10,FALSE)=0,"",VLOOKUP($A197,'B2B - Flux 2 - UBL'!$A197:$P889,10,FALSE))</f>
        <v>19.600000000000001</v>
      </c>
      <c r="J197" s="28" t="str">
        <f>IF(VLOOKUP($A197,'B2B - Flux 2 - UBL'!$A197:$P888,11,FALSE)=0,"",VLOOKUP($A197,'B2B - Flux 2 - UBL'!$A197:$P888,11,FALSE))</f>
        <v/>
      </c>
      <c r="K197" s="55" t="str">
        <f>IF(VLOOKUP($A197,'B2B - Flux 2 - UBL'!$A197:$P889,12,FALSE)=0,"",VLOOKUP($A197,'B2B - Flux 2 - UBL'!$A197:$P889,12,FALSE))</f>
        <v/>
      </c>
      <c r="L197" s="27" t="str">
        <f>IF(VLOOKUP($A197,'B2B - Flux 2 - UBL'!$A197:$P889,13,FALSE)=0,"",VLOOKUP($A197,'B2B - Flux 2 - UBL'!$A197:$P889,13,FALSE))</f>
        <v>Montant de base pouvant être utilisé conjointement avec le Pourcentage de charges et frais applicable à la ligne de facture pour calculer le Montant des charges et frais applicables à la ligne de facture.</v>
      </c>
      <c r="M197" s="27" t="str">
        <f>IF(VLOOKUP($A197,'B2B - Flux 2 - UBL'!$A197:$P889,14,FALSE)=0,"",VLOOKUP($A197,'B2B - Flux 2 - UBL'!$A197:$P889,14,FALSE))</f>
        <v/>
      </c>
      <c r="N197" s="144" t="str">
        <f>IF(VLOOKUP($A197,'B2B - Flux 2 - UBL'!$A197:$P889,15,FALSE)=0,"",VLOOKUP($A197,'B2B - Flux 2 - UBL'!$A197:$P889,15,FALSE))</f>
        <v>G1.13</v>
      </c>
      <c r="O197" s="144" t="str">
        <f>IF(VLOOKUP($A197,'B2B - Flux 2 - UBL'!$A197:$P889,16,FALSE)=0,"",VLOOKUP($A197,'B2B - Flux 2 - UBL'!$A197:$P889,16,FALSE))</f>
        <v/>
      </c>
      <c r="P197" s="22" t="str">
        <f>IF(VLOOKUP($A197,'B2B - Flux 2 - UBL'!$A197:$Q889,17,FALSE)=0,"",VLOOKUP($A197,'B2B - Flux 2 - UBL'!$A197:$Q889,17,FALSE))</f>
        <v/>
      </c>
      <c r="Q197" s="27"/>
    </row>
    <row r="198" spans="1:17" ht="57" x14ac:dyDescent="0.25">
      <c r="A198" s="43" t="s">
        <v>446</v>
      </c>
      <c r="B198" s="29" t="s">
        <v>36</v>
      </c>
      <c r="C198" s="31"/>
      <c r="D198" s="58"/>
      <c r="E198" s="72" t="s">
        <v>450</v>
      </c>
      <c r="F198" s="50"/>
      <c r="G198" s="101" t="s">
        <v>790</v>
      </c>
      <c r="H198" s="29" t="str">
        <f>IF(VLOOKUP($A198,'B2B - Flux 2 - UBL'!$A198:$P890,9,FALSE)=0,"",VLOOKUP($A198,'B2B - Flux 2 - UBL'!$A198:$P890,9,FALSE))</f>
        <v>POURCENTAGE</v>
      </c>
      <c r="I198" s="28" t="str">
        <f>IF(VLOOKUP($A198,'B2B - Flux 2 - UBL'!$A198:$P890,10,FALSE)=0,"",VLOOKUP($A198,'B2B - Flux 2 - UBL'!$A198:$P890,10,FALSE))</f>
        <v/>
      </c>
      <c r="J198" s="28" t="str">
        <f>IF(VLOOKUP($A198,'B2B - Flux 2 - UBL'!$A198:$P889,11,FALSE)=0,"",VLOOKUP($A198,'B2B - Flux 2 - UBL'!$A198:$P889,11,FALSE))</f>
        <v/>
      </c>
      <c r="K198" s="55" t="str">
        <f>IF(VLOOKUP($A198,'B2B - Flux 2 - UBL'!$A198:$P890,12,FALSE)=0,"",VLOOKUP($A198,'B2B - Flux 2 - UBL'!$A198:$P890,12,FALSE))</f>
        <v/>
      </c>
      <c r="L198" s="27" t="str">
        <f>IF(VLOOKUP($A198,'B2B - Flux 2 - UBL'!$A198:$P890,13,FALSE)=0,"",VLOOKUP($A198,'B2B - Flux 2 - UBL'!$A198:$P890,13,FALSE))</f>
        <v>Pourcentage pouvant être utilisé conjointement avec l'Assiette des charges et frais applicables à la ligne de facture pour calculer le Montant des charges et frais applicables à la ligne de facture.</v>
      </c>
      <c r="M198" s="27" t="str">
        <f>IF(VLOOKUP($A198,'B2B - Flux 2 - UBL'!$A198:$P890,14,FALSE)=0,"",VLOOKUP($A198,'B2B - Flux 2 - UBL'!$A198:$P890,14,FALSE))</f>
        <v/>
      </c>
      <c r="N198" s="144" t="str">
        <f>IF(VLOOKUP($A198,'B2B - Flux 2 - UBL'!$A198:$P890,15,FALSE)=0,"",VLOOKUP($A198,'B2B - Flux 2 - UBL'!$A198:$P890,15,FALSE))</f>
        <v/>
      </c>
      <c r="O198" s="144" t="str">
        <f>IF(VLOOKUP($A198,'B2B - Flux 2 - UBL'!$A198:$P890,16,FALSE)=0,"",VLOOKUP($A198,'B2B - Flux 2 - UBL'!$A198:$P890,16,FALSE))</f>
        <v/>
      </c>
      <c r="P198" s="22" t="str">
        <f>IF(VLOOKUP($A198,'B2B - Flux 2 - UBL'!$A198:$Q890,17,FALSE)=0,"",VLOOKUP($A198,'B2B - Flux 2 - UBL'!$A198:$Q890,17,FALSE))</f>
        <v/>
      </c>
      <c r="Q198" s="27"/>
    </row>
    <row r="199" spans="1:17" ht="42.75" x14ac:dyDescent="0.25">
      <c r="A199" s="43" t="s">
        <v>447</v>
      </c>
      <c r="B199" s="29" t="s">
        <v>36</v>
      </c>
      <c r="C199" s="31"/>
      <c r="D199" s="58"/>
      <c r="E199" s="72" t="s">
        <v>451</v>
      </c>
      <c r="F199" s="50"/>
      <c r="G199" s="101" t="s">
        <v>791</v>
      </c>
      <c r="H199" s="29" t="str">
        <f>IF(VLOOKUP($A199,'B2B - Flux 2 - UBL'!$A199:$P891,9,FALSE)=0,"",VLOOKUP($A199,'B2B - Flux 2 - UBL'!$A199:$P891,9,FALSE))</f>
        <v>TEXTE</v>
      </c>
      <c r="I199" s="28">
        <f>IF(VLOOKUP($A199,'B2B - Flux 2 - UBL'!$A199:$P891,10,FALSE)=0,"",VLOOKUP($A199,'B2B - Flux 2 - UBL'!$A199:$P891,10,FALSE))</f>
        <v>1024</v>
      </c>
      <c r="J199" s="28" t="str">
        <f>IF(VLOOKUP($A199,'B2B - Flux 2 - UBL'!$A199:$P890,11,FALSE)=0,"",VLOOKUP($A199,'B2B - Flux 2 - UBL'!$A199:$P890,11,FALSE))</f>
        <v/>
      </c>
      <c r="K199" s="55" t="str">
        <f>IF(VLOOKUP($A199,'B2B - Flux 2 - UBL'!$A199:$P891,12,FALSE)=0,"",VLOOKUP($A199,'B2B - Flux 2 - UBL'!$A199:$P891,12,FALSE))</f>
        <v/>
      </c>
      <c r="L199" s="27" t="str">
        <f>IF(VLOOKUP($A199,'B2B - Flux 2 - UBL'!$A199:$P891,13,FALSE)=0,"",VLOOKUP($A199,'B2B - Flux 2 - UBL'!$A199:$P891,13,FALSE))</f>
        <v>Motif des charges et frais applicables à la ligne de Facture, exprimé sous forme de texte.</v>
      </c>
      <c r="M199" s="27" t="str">
        <f>IF(VLOOKUP($A199,'B2B - Flux 2 - UBL'!$A199:$P891,14,FALSE)=0,"",VLOOKUP($A199,'B2B - Flux 2 - UBL'!$A199:$P891,14,FALSE))</f>
        <v/>
      </c>
      <c r="N199" s="144" t="str">
        <f>IF(VLOOKUP($A199,'B2B - Flux 2 - UBL'!$A199:$P891,15,FALSE)=0,"",VLOOKUP($A199,'B2B - Flux 2 - UBL'!$A199:$P891,15,FALSE))</f>
        <v>P1.08</v>
      </c>
      <c r="O199" s="144" t="str">
        <f>IF(VLOOKUP($A199,'B2B - Flux 2 - UBL'!$A199:$P891,16,FALSE)=0,"",VLOOKUP($A199,'B2B - Flux 2 - UBL'!$A199:$P891,16,FALSE))</f>
        <v/>
      </c>
      <c r="P199" s="22" t="str">
        <f>IF(VLOOKUP($A199,'B2B - Flux 2 - UBL'!$A199:$Q891,17,FALSE)=0,"",VLOOKUP($A199,'B2B - Flux 2 - UBL'!$A199:$Q891,17,FALSE))</f>
        <v>BR-42
BR-CO-8
BR-CO-24</v>
      </c>
      <c r="Q199" s="27"/>
    </row>
    <row r="200" spans="1:17" ht="57" x14ac:dyDescent="0.25">
      <c r="A200" s="43" t="s">
        <v>448</v>
      </c>
      <c r="B200" s="29" t="s">
        <v>36</v>
      </c>
      <c r="C200" s="31"/>
      <c r="D200" s="58"/>
      <c r="E200" s="72" t="s">
        <v>452</v>
      </c>
      <c r="F200" s="50"/>
      <c r="G200" s="101" t="s">
        <v>792</v>
      </c>
      <c r="H200" s="29" t="str">
        <f>IF(VLOOKUP($A200,'B2B - Flux 2 - UBL'!$A200:$P892,9,FALSE)=0,"",VLOOKUP($A200,'B2B - Flux 2 - UBL'!$A200:$P892,9,FALSE))</f>
        <v>CODE</v>
      </c>
      <c r="I200" s="28">
        <f>IF(VLOOKUP($A200,'B2B - Flux 2 - UBL'!$A200:$P892,10,FALSE)=0,"",VLOOKUP($A200,'B2B - Flux 2 - UBL'!$A200:$P892,10,FALSE))</f>
        <v>3</v>
      </c>
      <c r="J200" s="28" t="str">
        <f>IF(VLOOKUP($A200,'B2B - Flux 2 - UBL'!$A200:$P891,11,FALSE)=0,"",VLOOKUP($A200,'B2B - Flux 2 - UBL'!$A200:$P891,11,FALSE))</f>
        <v>UNTDID 7161</v>
      </c>
      <c r="K200" s="55" t="str">
        <f>IF(VLOOKUP($A200,'B2B - Flux 2 - UBL'!$A200:$P892,12,FALSE)=0,"",VLOOKUP($A200,'B2B - Flux 2 - UBL'!$A200:$P892,12,FALSE))</f>
        <v/>
      </c>
      <c r="L200" s="27" t="str">
        <f>IF(VLOOKUP($A200,'B2B - Flux 2 - UBL'!$A200:$P892,13,FALSE)=0,"",VLOOKUP($A200,'B2B - Flux 2 - UBL'!$A200:$P892,13,FALSE))</f>
        <v>Motif des charges et frais applicables à la ligne de Facture, exprimé sous forme de code.</v>
      </c>
      <c r="M200" s="27" t="str">
        <f>IF(VLOOKUP($A200,'B2B - Flux 2 - UBL'!$A200:$P892,14,FALSE)=0,"",VLOOKUP($A200,'B2B - Flux 2 - UBL'!$A200:$P892,14,FALSE))</f>
        <v>Voir liste de code UNTDID7161. 
Le Code de motif des charges et frais applicables à la ligne de facture et le Motif des charges et frais applicables à la ligne de facture doivent indiquer le même motif de frais.</v>
      </c>
      <c r="N200" s="144" t="str">
        <f>IF(VLOOKUP($A200,'B2B - Flux 2 - UBL'!$A200:$P892,15,FALSE)=0,"",VLOOKUP($A200,'B2B - Flux 2 - UBL'!$A200:$P892,15,FALSE))</f>
        <v>G1.29</v>
      </c>
      <c r="O200" s="144" t="str">
        <f>IF(VLOOKUP($A200,'B2B - Flux 2 - UBL'!$A200:$P892,16,FALSE)=0,"",VLOOKUP($A200,'B2B - Flux 2 - UBL'!$A200:$P892,16,FALSE))</f>
        <v/>
      </c>
      <c r="P200" s="22" t="str">
        <f>IF(VLOOKUP($A200,'B2B - Flux 2 - UBL'!$A200:$Q892,17,FALSE)=0,"",VLOOKUP($A200,'B2B - Flux 2 - UBL'!$A200:$Q892,17,FALSE))</f>
        <v>BR-42
BR-CO-8
BR-CO-24</v>
      </c>
      <c r="Q200" s="27"/>
    </row>
    <row r="201" spans="1:17" ht="42.75" x14ac:dyDescent="0.25">
      <c r="A201" s="35" t="s">
        <v>240</v>
      </c>
      <c r="B201" s="29" t="s">
        <v>19</v>
      </c>
      <c r="C201" s="31"/>
      <c r="D201" s="48" t="s">
        <v>350</v>
      </c>
      <c r="E201" s="37"/>
      <c r="F201" s="33"/>
      <c r="G201" s="101" t="s">
        <v>793</v>
      </c>
      <c r="H201" s="67" t="str">
        <f>IF(VLOOKUP($A201,'B2B - Flux 2 - UBL'!$A201:$P893,9,FALSE)=0,"",VLOOKUP($A201,'B2B - Flux 2 - UBL'!$A201:$P893,9,FALSE))</f>
        <v/>
      </c>
      <c r="I201" s="118" t="str">
        <f>IF(VLOOKUP($A201,'B2B - Flux 2 - UBL'!$A201:$P893,10,FALSE)=0,"",VLOOKUP($A201,'B2B - Flux 2 - UBL'!$A201:$P893,10,FALSE))</f>
        <v/>
      </c>
      <c r="J201" s="173" t="str">
        <f>IF(VLOOKUP($A201,'B2B - Flux 2 - UBL'!$A201:$P892,11,FALSE)=0,"",VLOOKUP($A201,'B2B - Flux 2 - UBL'!$A201:$P892,11,FALSE))</f>
        <v/>
      </c>
      <c r="K201" s="118" t="str">
        <f>IF(VLOOKUP($A201,'B2B - Flux 2 - UBL'!$A201:$P893,12,FALSE)=0,"",VLOOKUP($A201,'B2B - Flux 2 - UBL'!$A201:$P893,12,FALSE))</f>
        <v/>
      </c>
      <c r="L201" s="132" t="str">
        <f>IF(VLOOKUP($A201,'B2B - Flux 2 - UBL'!$A201:$P893,13,FALSE)=0,"",VLOOKUP($A201,'B2B - Flux 2 - UBL'!$A201:$P893,13,FALSE))</f>
        <v>Groupe de termes métiers fournissant des informations sur le prix appliqué pour les biens et services facturés sur la ligne de Facture.</v>
      </c>
      <c r="M201" s="132" t="str">
        <f>IF(VLOOKUP($A201,'B2B - Flux 2 - UBL'!$A201:$P893,14,FALSE)=0,"",VLOOKUP($A201,'B2B - Flux 2 - UBL'!$A201:$P893,14,FALSE))</f>
        <v/>
      </c>
      <c r="N201" s="146" t="str">
        <f>IF(VLOOKUP($A201,'B2B - Flux 2 - UBL'!$A201:$P893,15,FALSE)=0,"",VLOOKUP($A201,'B2B - Flux 2 - UBL'!$A201:$P893,15,FALSE))</f>
        <v/>
      </c>
      <c r="O201" s="118" t="str">
        <f>IF(VLOOKUP($A201,'B2B - Flux 2 - UBL'!$A201:$P893,16,FALSE)=0,"",VLOOKUP($A201,'B2B - Flux 2 - UBL'!$A201:$P893,16,FALSE))</f>
        <v/>
      </c>
      <c r="P201" s="156" t="str">
        <f>IF(VLOOKUP($A201,'B2B - Flux 2 - UBL'!$A201:$Q893,17,FALSE)=0,"",VLOOKUP($A201,'B2B - Flux 2 - UBL'!$A201:$Q893,17,FALSE))</f>
        <v/>
      </c>
      <c r="Q201" s="118"/>
    </row>
    <row r="202" spans="1:17" ht="42.75" x14ac:dyDescent="0.25">
      <c r="A202" s="43" t="s">
        <v>241</v>
      </c>
      <c r="B202" s="29" t="s">
        <v>19</v>
      </c>
      <c r="C202" s="31"/>
      <c r="D202" s="49"/>
      <c r="E202" s="59" t="s">
        <v>242</v>
      </c>
      <c r="F202" s="60"/>
      <c r="G202" s="101" t="s">
        <v>794</v>
      </c>
      <c r="H202" s="29" t="str">
        <f>IF(VLOOKUP($A202,'B2B - Flux 2 - UBL'!$A202:$P894,9,FALSE)=0,"",VLOOKUP($A202,'B2B - Flux 2 - UBL'!$A202:$P894,9,FALSE))</f>
        <v>MONTANT DU PRIX UNITAIRE</v>
      </c>
      <c r="I202" s="28">
        <f>IF(VLOOKUP($A202,'B2B - Flux 2 - UBL'!$A202:$P894,10,FALSE)=0,"",VLOOKUP($A202,'B2B - Flux 2 - UBL'!$A202:$P894,10,FALSE))</f>
        <v>19.600000000000001</v>
      </c>
      <c r="J202" s="28" t="str">
        <f>IF(VLOOKUP($A202,'B2B - Flux 2 - UBL'!$A202:$P893,11,FALSE)=0,"",VLOOKUP($A202,'B2B - Flux 2 - UBL'!$A202:$P893,11,FALSE))</f>
        <v/>
      </c>
      <c r="K202" s="55" t="str">
        <f>IF(VLOOKUP($A202,'B2B - Flux 2 - UBL'!$A202:$P894,12,FALSE)=0,"",VLOOKUP($A202,'B2B - Flux 2 - UBL'!$A202:$P894,12,FALSE))</f>
        <v/>
      </c>
      <c r="L202" s="158" t="str">
        <f>IF(VLOOKUP($A202,'B2B - Flux 2 - UBL'!$A202:$P894,13,FALSE)=0,"",VLOOKUP($A202,'B2B - Flux 2 - UBL'!$A202:$P894,13,FALSE))</f>
        <v>Prix d'un article, hors TVA, après application du Rabais sur le prix de l'article.</v>
      </c>
      <c r="M202" s="158" t="str">
        <f>IF(VLOOKUP($A202,'B2B - Flux 2 - UBL'!$A202:$P894,14,FALSE)=0,"",VLOOKUP($A202,'B2B - Flux 2 - UBL'!$A202:$P894,14,FALSE))</f>
        <v>Le Prix net de l'article doit être égal au Prix brut de l'article, moins le Rabais sur le prix de l'article.</v>
      </c>
      <c r="N202" s="144" t="str">
        <f>IF(VLOOKUP($A202,'B2B - Flux 2 - UBL'!$A202:$P894,15,FALSE)=0,"",VLOOKUP($A202,'B2B - Flux 2 - UBL'!$A202:$P894,15,FALSE))</f>
        <v>G1.13
G1.55</v>
      </c>
      <c r="O202" s="144" t="str">
        <f>IF(VLOOKUP($A202,'B2B - Flux 2 - UBL'!$A202:$P894,16,FALSE)=0,"",VLOOKUP($A202,'B2B - Flux 2 - UBL'!$A202:$P894,16,FALSE))</f>
        <v/>
      </c>
      <c r="P202" s="22" t="str">
        <f>IF(VLOOKUP($A202,'B2B - Flux 2 - UBL'!$A202:$Q894,17,FALSE)=0,"",VLOOKUP($A202,'B2B - Flux 2 - UBL'!$A202:$Q894,17,FALSE))</f>
        <v>BR-26
BR-27</v>
      </c>
      <c r="Q202" s="158"/>
    </row>
    <row r="203" spans="1:17" ht="42.75" x14ac:dyDescent="0.25">
      <c r="A203" s="43" t="s">
        <v>243</v>
      </c>
      <c r="B203" s="29" t="s">
        <v>36</v>
      </c>
      <c r="C203" s="31"/>
      <c r="D203" s="58"/>
      <c r="E203" s="59" t="s">
        <v>244</v>
      </c>
      <c r="F203" s="60"/>
      <c r="G203" s="101" t="s">
        <v>795</v>
      </c>
      <c r="H203" s="29" t="str">
        <f>IF(VLOOKUP($A203,'B2B - Flux 2 - UBL'!$A203:$P895,9,FALSE)=0,"",VLOOKUP($A203,'B2B - Flux 2 - UBL'!$A203:$P895,9,FALSE))</f>
        <v>MONTANT DU PRIX UNITAIRE</v>
      </c>
      <c r="I203" s="28">
        <f>IF(VLOOKUP($A203,'B2B - Flux 2 - UBL'!$A203:$P895,10,FALSE)=0,"",VLOOKUP($A203,'B2B - Flux 2 - UBL'!$A203:$P895,10,FALSE))</f>
        <v>19.600000000000001</v>
      </c>
      <c r="J203" s="28" t="str">
        <f>IF(VLOOKUP($A203,'B2B - Flux 2 - UBL'!$A203:$P894,11,FALSE)=0,"",VLOOKUP($A203,'B2B - Flux 2 - UBL'!$A203:$P894,11,FALSE))</f>
        <v/>
      </c>
      <c r="K203" s="55" t="str">
        <f>IF(VLOOKUP($A203,'B2B - Flux 2 - UBL'!$A203:$P895,12,FALSE)=0,"",VLOOKUP($A203,'B2B - Flux 2 - UBL'!$A203:$P895,12,FALSE))</f>
        <v/>
      </c>
      <c r="L203" s="158" t="str">
        <f>IF(VLOOKUP($A203,'B2B - Flux 2 - UBL'!$A203:$P895,13,FALSE)=0,"",VLOOKUP($A203,'B2B - Flux 2 - UBL'!$A203:$P895,13,FALSE))</f>
        <v>Remise totale qui, une fois soustraite du Prix brut de l'article, donne le Prix net de l'article.</v>
      </c>
      <c r="M203" s="158" t="str">
        <f>IF(VLOOKUP($A203,'B2B - Flux 2 - UBL'!$A203:$P895,14,FALSE)=0,"",VLOOKUP($A203,'B2B - Flux 2 - UBL'!$A203:$P895,14,FALSE))</f>
        <v>S'applique exclusivement à l'unité et si elle n'est pas incluse dans le Prix brut de l'article.</v>
      </c>
      <c r="N203" s="144" t="str">
        <f>IF(VLOOKUP($A203,'B2B - Flux 2 - UBL'!$A203:$P895,15,FALSE)=0,"",VLOOKUP($A203,'B2B - Flux 2 - UBL'!$A203:$P895,15,FALSE))</f>
        <v>G1.13</v>
      </c>
      <c r="O203" s="144" t="str">
        <f>IF(VLOOKUP($A203,'B2B - Flux 2 - UBL'!$A203:$P895,16,FALSE)=0,"",VLOOKUP($A203,'B2B - Flux 2 - UBL'!$A203:$P895,16,FALSE))</f>
        <v/>
      </c>
      <c r="P203" s="22" t="str">
        <f>IF(VLOOKUP($A203,'B2B - Flux 2 - UBL'!$A203:$Q895,17,FALSE)=0,"",VLOOKUP($A203,'B2B - Flux 2 - UBL'!$A203:$Q895,17,FALSE))</f>
        <v/>
      </c>
      <c r="Q203" s="158"/>
    </row>
    <row r="204" spans="1:17" ht="42.75" x14ac:dyDescent="0.25">
      <c r="A204" s="43" t="s">
        <v>245</v>
      </c>
      <c r="B204" s="29" t="s">
        <v>36</v>
      </c>
      <c r="C204" s="31"/>
      <c r="D204" s="58"/>
      <c r="E204" s="59" t="s">
        <v>246</v>
      </c>
      <c r="F204" s="60"/>
      <c r="G204" s="101" t="s">
        <v>796</v>
      </c>
      <c r="H204" s="29" t="str">
        <f>IF(VLOOKUP($A204,'B2B - Flux 2 - UBL'!$A204:$P896,9,FALSE)=0,"",VLOOKUP($A204,'B2B - Flux 2 - UBL'!$A204:$P896,9,FALSE))</f>
        <v>MONTANT DU PRIX UNITAIRE</v>
      </c>
      <c r="I204" s="28">
        <f>IF(VLOOKUP($A204,'B2B - Flux 2 - UBL'!$A204:$P896,10,FALSE)=0,"",VLOOKUP($A204,'B2B - Flux 2 - UBL'!$A204:$P896,10,FALSE))</f>
        <v>19.600000000000001</v>
      </c>
      <c r="J204" s="28" t="str">
        <f>IF(VLOOKUP($A204,'B2B - Flux 2 - UBL'!$A204:$P895,11,FALSE)=0,"",VLOOKUP($A204,'B2B - Flux 2 - UBL'!$A204:$P895,11,FALSE))</f>
        <v/>
      </c>
      <c r="K204" s="174" t="str">
        <f>IF(VLOOKUP($A204,'B2B - Flux 2 - UBL'!$A204:$P896,12,FALSE)=0,"",VLOOKUP($A204,'B2B - Flux 2 - UBL'!$A204:$P896,12,FALSE))</f>
        <v/>
      </c>
      <c r="L204" s="158" t="str">
        <f>IF(VLOOKUP($A204,'B2B - Flux 2 - UBL'!$A204:$P896,13,FALSE)=0,"",VLOOKUP($A204,'B2B - Flux 2 - UBL'!$A204:$P896,13,FALSE))</f>
        <v>Prix unitaire, hors TVA, avant application du Rabais sur le prix de l'article.</v>
      </c>
      <c r="M204" s="158" t="str">
        <f>IF(VLOOKUP($A204,'B2B - Flux 2 - UBL'!$A204:$P896,14,FALSE)=0,"",VLOOKUP($A204,'B2B - Flux 2 - UBL'!$A204:$P896,14,FALSE))</f>
        <v/>
      </c>
      <c r="N204" s="144" t="str">
        <f>IF(VLOOKUP($A204,'B2B - Flux 2 - UBL'!$A204:$P896,15,FALSE)=0,"",VLOOKUP($A204,'B2B - Flux 2 - UBL'!$A204:$P896,15,FALSE))</f>
        <v>G1.13
G6.09</v>
      </c>
      <c r="O204" s="144" t="str">
        <f>IF(VLOOKUP($A204,'B2B - Flux 2 - UBL'!$A204:$P896,16,FALSE)=0,"",VLOOKUP($A204,'B2B - Flux 2 - UBL'!$A204:$P896,16,FALSE))</f>
        <v/>
      </c>
      <c r="P204" s="22" t="str">
        <f>IF(VLOOKUP($A204,'B2B - Flux 2 - UBL'!$A204:$Q896,17,FALSE)=0,"",VLOOKUP($A204,'B2B - Flux 2 - UBL'!$A204:$Q896,17,FALSE))</f>
        <v>BR-28</v>
      </c>
      <c r="Q204" s="158"/>
    </row>
    <row r="205" spans="1:17" ht="42.75" x14ac:dyDescent="0.25">
      <c r="A205" s="43" t="s">
        <v>453</v>
      </c>
      <c r="B205" s="29" t="s">
        <v>36</v>
      </c>
      <c r="C205" s="31"/>
      <c r="D205" s="58"/>
      <c r="E205" s="72" t="s">
        <v>455</v>
      </c>
      <c r="F205" s="60"/>
      <c r="G205" s="101" t="s">
        <v>797</v>
      </c>
      <c r="H205" s="29" t="str">
        <f>IF(VLOOKUP($A205,'B2B - Flux 2 - UBL'!$A205:$P897,9,FALSE)=0,"",VLOOKUP($A205,'B2B - Flux 2 - UBL'!$A205:$P897,9,FALSE))</f>
        <v>QUANTITE</v>
      </c>
      <c r="I205" s="28">
        <f>IF(VLOOKUP($A205,'B2B - Flux 2 - UBL'!$A205:$P897,10,FALSE)=0,"",VLOOKUP($A205,'B2B - Flux 2 - UBL'!$A205:$P897,10,FALSE))</f>
        <v>19.600000000000001</v>
      </c>
      <c r="J205" s="28" t="str">
        <f>IF(VLOOKUP($A205,'B2B - Flux 2 - UBL'!$A205:$P896,11,FALSE)=0,"",VLOOKUP($A205,'B2B - Flux 2 - UBL'!$A205:$P896,11,FALSE))</f>
        <v/>
      </c>
      <c r="K205" s="174" t="str">
        <f>IF(VLOOKUP($A205,'B2B - Flux 2 - UBL'!$A205:$P897,12,FALSE)=0,"",VLOOKUP($A205,'B2B - Flux 2 - UBL'!$A205:$P897,12,FALSE))</f>
        <v/>
      </c>
      <c r="L205" s="158" t="str">
        <f>IF(VLOOKUP($A205,'B2B - Flux 2 - UBL'!$A205:$P897,13,FALSE)=0,"",VLOOKUP($A205,'B2B - Flux 2 - UBL'!$A205:$P897,13,FALSE))</f>
        <v>Nombre d'articles sur lequel s'applique le prix.</v>
      </c>
      <c r="M205" s="158" t="str">
        <f>IF(VLOOKUP($A205,'B2B - Flux 2 - UBL'!$A205:$P897,14,FALSE)=0,"",VLOOKUP($A205,'B2B - Flux 2 - UBL'!$A205:$P897,14,FALSE))</f>
        <v/>
      </c>
      <c r="N205" s="144" t="str">
        <f>IF(VLOOKUP($A205,'B2B - Flux 2 - UBL'!$A205:$P897,15,FALSE)=0,"",VLOOKUP($A205,'B2B - Flux 2 - UBL'!$A205:$P897,15,FALSE))</f>
        <v>G6.09</v>
      </c>
      <c r="O205" s="144" t="str">
        <f>IF(VLOOKUP($A205,'B2B - Flux 2 - UBL'!$A205:$P897,16,FALSE)=0,"",VLOOKUP($A205,'B2B - Flux 2 - UBL'!$A205:$P897,16,FALSE))</f>
        <v/>
      </c>
      <c r="P205" s="22" t="str">
        <f>IF(VLOOKUP($A205,'B2B - Flux 2 - UBL'!$A205:$Q897,17,FALSE)=0,"",VLOOKUP($A205,'B2B - Flux 2 - UBL'!$A205:$Q897,17,FALSE))</f>
        <v/>
      </c>
      <c r="Q205" s="158"/>
    </row>
    <row r="206" spans="1:17" ht="99.75" x14ac:dyDescent="0.25">
      <c r="A206" s="43" t="s">
        <v>454</v>
      </c>
      <c r="B206" s="29" t="s">
        <v>36</v>
      </c>
      <c r="C206" s="31"/>
      <c r="D206" s="58"/>
      <c r="E206" s="59" t="s">
        <v>456</v>
      </c>
      <c r="F206" s="60"/>
      <c r="G206" s="101" t="s">
        <v>798</v>
      </c>
      <c r="H206" s="29" t="str">
        <f>IF(VLOOKUP($A206,'B2B - Flux 2 - UBL'!$A206:$P898,9,FALSE)=0,"",VLOOKUP($A206,'B2B - Flux 2 - UBL'!$A206:$P898,9,FALSE))</f>
        <v>CODE</v>
      </c>
      <c r="I206" s="28">
        <f>IF(VLOOKUP($A206,'B2B - Flux 2 - UBL'!$A206:$P898,10,FALSE)=0,"",VLOOKUP($A206,'B2B - Flux 2 - UBL'!$A206:$P898,10,FALSE))</f>
        <v>3</v>
      </c>
      <c r="J206" s="28" t="str">
        <f>IF(VLOOKUP($A206,'B2B - Flux 2 - UBL'!$A206:$P897,11,FALSE)=0,"",VLOOKUP($A206,'B2B - Flux 2 - UBL'!$A206:$P897,11,FALSE))</f>
        <v>EN16931 Codelists</v>
      </c>
      <c r="K206" s="175" t="str">
        <f>IF(VLOOKUP($A206,'B2B - Flux 2 - UBL'!$A206:$P898,12,FALSE)=0,"",VLOOKUP($A206,'B2B - Flux 2 - UBL'!$A206:$P898,12,FALSE))</f>
        <v/>
      </c>
      <c r="L206" s="27" t="str">
        <f>IF(VLOOKUP($A206,'B2B - Flux 2 - UBL'!$A206:$P898,13,FALSE)=0,"",VLOOKUP($A206,'B2B - Flux 2 - UBL'!$A206:$P898,13,FALSE))</f>
        <v>Unité de mesure applicable à la Quantité de base du prix de l'article.</v>
      </c>
      <c r="M206" s="27" t="str">
        <f>IF(VLOOKUP($A206,'B2B - Flux 2 - UBL'!$A206:$P898,14,FALSE)=0,"",VLOOKUP($A206,'B2B - Flux 2 - UBL'!$A206:$P898,14,FALSE))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206" s="144" t="str">
        <f>IF(VLOOKUP($A206,'B2B - Flux 2 - UBL'!$A206:$P898,15,FALSE)=0,"",VLOOKUP($A206,'B2B - Flux 2 - UBL'!$A206:$P898,15,FALSE))</f>
        <v>G6.09</v>
      </c>
      <c r="O206" s="144" t="str">
        <f>IF(VLOOKUP($A206,'B2B - Flux 2 - UBL'!$A206:$P898,16,FALSE)=0,"",VLOOKUP($A206,'B2B - Flux 2 - UBL'!$A206:$P898,16,FALSE))</f>
        <v/>
      </c>
      <c r="P206" s="22" t="str">
        <f>IF(VLOOKUP($A206,'B2B - Flux 2 - UBL'!$A206:$Q898,17,FALSE)=0,"",VLOOKUP($A206,'B2B - Flux 2 - UBL'!$A206:$Q898,17,FALSE))</f>
        <v/>
      </c>
      <c r="Q206" s="27"/>
    </row>
    <row r="207" spans="1:17" ht="42.75" x14ac:dyDescent="0.25">
      <c r="A207" s="35" t="s">
        <v>247</v>
      </c>
      <c r="B207" s="29" t="s">
        <v>19</v>
      </c>
      <c r="C207" s="31"/>
      <c r="D207" s="48" t="s">
        <v>351</v>
      </c>
      <c r="E207" s="61"/>
      <c r="F207" s="62"/>
      <c r="G207" s="101" t="s">
        <v>799</v>
      </c>
      <c r="H207" s="67" t="str">
        <f>IF(VLOOKUP($A207,'B2B - Flux 2 - UBL'!$A207:$P899,9,FALSE)=0,"",VLOOKUP($A207,'B2B - Flux 2 - UBL'!$A207:$P899,9,FALSE))</f>
        <v/>
      </c>
      <c r="I207" s="118" t="str">
        <f>IF(VLOOKUP($A207,'B2B - Flux 2 - UBL'!$A207:$P899,10,FALSE)=0,"",VLOOKUP($A207,'B2B - Flux 2 - UBL'!$A207:$P899,10,FALSE))</f>
        <v/>
      </c>
      <c r="J207" s="173" t="str">
        <f>IF(VLOOKUP($A207,'B2B - Flux 2 - UBL'!$A207:$P898,11,FALSE)=0,"",VLOOKUP($A207,'B2B - Flux 2 - UBL'!$A207:$P898,11,FALSE))</f>
        <v/>
      </c>
      <c r="K207" s="118" t="str">
        <f>IF(VLOOKUP($A207,'B2B - Flux 2 - UBL'!$A207:$P899,12,FALSE)=0,"",VLOOKUP($A207,'B2B - Flux 2 - UBL'!$A207:$P899,12,FALSE))</f>
        <v/>
      </c>
      <c r="L207" s="132" t="str">
        <f>IF(VLOOKUP($A207,'B2B - Flux 2 - UBL'!$A207:$P899,13,FALSE)=0,"",VLOOKUP($A207,'B2B - Flux 2 - UBL'!$A207:$P899,13,FALSE))</f>
        <v>Groupe de termes métiers fournissant des informations sur la TVA applicable aux biens et services facturés sur la ligne de Facture.</v>
      </c>
      <c r="M207" s="132" t="str">
        <f>IF(VLOOKUP($A207,'B2B - Flux 2 - UBL'!$A207:$P899,14,FALSE)=0,"",VLOOKUP($A207,'B2B - Flux 2 - UBL'!$A207:$P899,14,FALSE))</f>
        <v/>
      </c>
      <c r="N207" s="146" t="str">
        <f>IF(VLOOKUP($A207,'B2B - Flux 2 - UBL'!$A207:$P899,15,FALSE)=0,"",VLOOKUP($A207,'B2B - Flux 2 - UBL'!$A207:$P899,15,FALSE))</f>
        <v/>
      </c>
      <c r="O207" s="118" t="str">
        <f>IF(VLOOKUP($A207,'B2B - Flux 2 - UBL'!$A207:$P899,16,FALSE)=0,"",VLOOKUP($A207,'B2B - Flux 2 - UBL'!$A207:$P899,16,FALSE))</f>
        <v/>
      </c>
      <c r="P207" s="156" t="str">
        <f>IF(VLOOKUP($A207,'B2B - Flux 2 - UBL'!$A207:$Q899,17,FALSE)=0,"",VLOOKUP($A207,'B2B - Flux 2 - UBL'!$A207:$Q899,17,FALSE))</f>
        <v/>
      </c>
      <c r="Q207" s="118"/>
    </row>
    <row r="208" spans="1:17" ht="142.5" x14ac:dyDescent="0.25">
      <c r="A208" s="43" t="s">
        <v>248</v>
      </c>
      <c r="B208" s="29" t="s">
        <v>19</v>
      </c>
      <c r="C208" s="31"/>
      <c r="D208" s="49"/>
      <c r="E208" s="50" t="s">
        <v>249</v>
      </c>
      <c r="F208" s="50"/>
      <c r="G208" s="101" t="s">
        <v>800</v>
      </c>
      <c r="H208" s="29" t="str">
        <f>IF(VLOOKUP($A208,'B2B - Flux 2 - UBL'!$A208:$P900,9,FALSE)=0,"",VLOOKUP($A208,'B2B - Flux 2 - UBL'!$A208:$P900,9,FALSE))</f>
        <v>CODE</v>
      </c>
      <c r="I208" s="28" t="str">
        <f>IF(VLOOKUP($A208,'B2B - Flux 2 - UBL'!$A208:$P900,10,FALSE)=0,"",VLOOKUP($A208,'B2B - Flux 2 - UBL'!$A208:$P900,10,FALSE))</f>
        <v/>
      </c>
      <c r="J208" s="28" t="str">
        <f>IF(VLOOKUP($A208,'B2B - Flux 2 - UBL'!$A208:$P899,11,FALSE)=0,"",VLOOKUP($A208,'B2B - Flux 2 - UBL'!$A208:$P899,11,FALSE))</f>
        <v>UNTDID 5305</v>
      </c>
      <c r="K208" s="55" t="str">
        <f>IF(VLOOKUP($A208,'B2B - Flux 2 - UBL'!$A208:$P900,12,FALSE)=0,"",VLOOKUP($A208,'B2B - Flux 2 - UBL'!$A208:$P900,12,FALSE))</f>
        <v/>
      </c>
      <c r="L208" s="27" t="str">
        <f>IF(VLOOKUP($A208,'B2B - Flux 2 - UBL'!$A208:$P900,13,FALSE)=0,"",VLOOKUP($A208,'B2B - Flux 2 - UBL'!$A208:$P900,13,FALSE))</f>
        <v>Code de type de TVA applicable à l'article facturé.</v>
      </c>
      <c r="M208" s="27" t="str">
        <f>IF(VLOOKUP($A208,'B2B - Flux 2 - UBL'!$A208:$P900,14,FALSE)=0,"",VLOOKUP($A208,'B2B - Flux 2 - UBL'!$A208:$P900,14,FALSE))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208" s="144" t="str">
        <f>IF(VLOOKUP($A208,'B2B - Flux 2 - UBL'!$A208:$P900,15,FALSE)=0,"",VLOOKUP($A208,'B2B - Flux 2 - UBL'!$A208:$P900,15,FALSE))</f>
        <v>G2.31</v>
      </c>
      <c r="O208" s="144" t="str">
        <f>IF(VLOOKUP($A208,'B2B - Flux 2 - UBL'!$A208:$P900,16,FALSE)=0,"",VLOOKUP($A208,'B2B - Flux 2 - UBL'!$A208:$P900,16,FALSE))</f>
        <v/>
      </c>
      <c r="P208" s="22" t="str">
        <f>IF(VLOOKUP($A208,'B2B - Flux 2 - UBL'!$A208:$Q900,17,FALSE)=0,"",VLOOKUP($A208,'B2B - Flux 2 - UBL'!$A208:$Q900,17,FALSE))</f>
        <v>BR-CO-4</v>
      </c>
      <c r="Q208" s="27"/>
    </row>
    <row r="209" spans="1:17" ht="42.75" x14ac:dyDescent="0.25">
      <c r="A209" s="43" t="s">
        <v>251</v>
      </c>
      <c r="B209" s="29" t="s">
        <v>36</v>
      </c>
      <c r="C209" s="31"/>
      <c r="D209" s="74"/>
      <c r="E209" s="50" t="s">
        <v>252</v>
      </c>
      <c r="F209" s="50"/>
      <c r="G209" s="101" t="s">
        <v>801</v>
      </c>
      <c r="H209" s="29" t="str">
        <f>IF(VLOOKUP($A209,'B2B - Flux 2 - UBL'!$A209:$P901,9,FALSE)=0,"",VLOOKUP($A209,'B2B - Flux 2 - UBL'!$A209:$P901,9,FALSE))</f>
        <v>POURCENTAGE</v>
      </c>
      <c r="I209" s="28" t="str">
        <f>IF(VLOOKUP($A209,'B2B - Flux 2 - UBL'!$A209:$P901,10,FALSE)=0,"",VLOOKUP($A209,'B2B - Flux 2 - UBL'!$A209:$P901,10,FALSE))</f>
        <v/>
      </c>
      <c r="J209" s="28" t="str">
        <f>IF(VLOOKUP($A209,'B2B - Flux 2 - UBL'!$A209:$P900,11,FALSE)=0,"",VLOOKUP($A209,'B2B - Flux 2 - UBL'!$A209:$P900,11,FALSE))</f>
        <v/>
      </c>
      <c r="K209" s="55" t="str">
        <f>IF(VLOOKUP($A209,'B2B - Flux 2 - UBL'!$A209:$P901,12,FALSE)=0,"",VLOOKUP($A209,'B2B - Flux 2 - UBL'!$A209:$P901,12,FALSE))</f>
        <v/>
      </c>
      <c r="L209" s="27" t="str">
        <f>IF(VLOOKUP($A209,'B2B - Flux 2 - UBL'!$A209:$P901,13,FALSE)=0,"",VLOOKUP($A209,'B2B - Flux 2 - UBL'!$A209:$P901,13,FALSE))</f>
        <v>Taux de TVA, exprimé sous forme de pourcentage, applicable à l'article facturé.</v>
      </c>
      <c r="M209" s="27" t="str">
        <f>IF(VLOOKUP($A209,'B2B - Flux 2 - UBL'!$A209:$P901,14,FALSE)=0,"",VLOOKUP($A209,'B2B - Flux 2 - UBL'!$A209:$P901,14,FALSE))</f>
        <v>Un taux de TVA de zéro pour cent est appliqué dans les calculs même si l'article se trouve hors du champ d'application de la TVA.</v>
      </c>
      <c r="N209" s="144" t="str">
        <f>IF(VLOOKUP($A209,'B2B - Flux 2 - UBL'!$A209:$P901,15,FALSE)=0,"",VLOOKUP($A209,'B2B - Flux 2 - UBL'!$A209:$P901,15,FALSE))</f>
        <v>G1.24
G6.09</v>
      </c>
      <c r="O209" s="144" t="str">
        <f>IF(VLOOKUP($A209,'B2B - Flux 2 - UBL'!$A209:$P901,16,FALSE)=0,"",VLOOKUP($A209,'B2B - Flux 2 - UBL'!$A209:$P901,16,FALSE))</f>
        <v/>
      </c>
      <c r="P209" s="22" t="str">
        <f>IF(VLOOKUP($A209,'B2B - Flux 2 - UBL'!$A209:$Q901,17,FALSE)=0,"",VLOOKUP($A209,'B2B - Flux 2 - UBL'!$A209:$Q901,17,FALSE))</f>
        <v/>
      </c>
      <c r="Q209" s="27"/>
    </row>
    <row r="210" spans="1:17" ht="28.5" x14ac:dyDescent="0.25">
      <c r="A210" s="23" t="s">
        <v>254</v>
      </c>
      <c r="B210" s="29" t="s">
        <v>19</v>
      </c>
      <c r="C210" s="31"/>
      <c r="D210" s="48" t="s">
        <v>352</v>
      </c>
      <c r="E210" s="61"/>
      <c r="F210" s="62"/>
      <c r="G210" s="101" t="s">
        <v>802</v>
      </c>
      <c r="H210" s="67" t="str">
        <f>IF(VLOOKUP($A210,'B2B - Flux 2 - UBL'!$A210:$P902,9,FALSE)=0,"",VLOOKUP($A210,'B2B - Flux 2 - UBL'!$A210:$P902,9,FALSE))</f>
        <v/>
      </c>
      <c r="I210" s="118" t="str">
        <f>IF(VLOOKUP($A210,'B2B - Flux 2 - UBL'!$A210:$P902,10,FALSE)=0,"",VLOOKUP($A210,'B2B - Flux 2 - UBL'!$A210:$P902,10,FALSE))</f>
        <v/>
      </c>
      <c r="J210" s="173" t="str">
        <f>IF(VLOOKUP($A210,'B2B - Flux 2 - UBL'!$A210:$P901,11,FALSE)=0,"",VLOOKUP($A210,'B2B - Flux 2 - UBL'!$A210:$P901,11,FALSE))</f>
        <v/>
      </c>
      <c r="K210" s="118" t="str">
        <f>IF(VLOOKUP($A210,'B2B - Flux 2 - UBL'!$A210:$P902,12,FALSE)=0,"",VLOOKUP($A210,'B2B - Flux 2 - UBL'!$A210:$P902,12,FALSE))</f>
        <v/>
      </c>
      <c r="L210" s="132" t="str">
        <f>IF(VLOOKUP($A210,'B2B - Flux 2 - UBL'!$A210:$P902,13,FALSE)=0,"",VLOOKUP($A210,'B2B - Flux 2 - UBL'!$A210:$P902,13,FALSE))</f>
        <v>Groupe de termes métiers fournissant des informations sur les biens et services facturés.</v>
      </c>
      <c r="M210" s="132" t="str">
        <f>IF(VLOOKUP($A210,'B2B - Flux 2 - UBL'!$A210:$P902,14,FALSE)=0,"",VLOOKUP($A210,'B2B - Flux 2 - UBL'!$A210:$P902,14,FALSE))</f>
        <v/>
      </c>
      <c r="N210" s="146" t="str">
        <f>IF(VLOOKUP($A210,'B2B - Flux 2 - UBL'!$A210:$P902,15,FALSE)=0,"",VLOOKUP($A210,'B2B - Flux 2 - UBL'!$A210:$P902,15,FALSE))</f>
        <v/>
      </c>
      <c r="O210" s="118" t="str">
        <f>IF(VLOOKUP($A210,'B2B - Flux 2 - UBL'!$A210:$P902,16,FALSE)=0,"",VLOOKUP($A210,'B2B - Flux 2 - UBL'!$A210:$P902,16,FALSE))</f>
        <v/>
      </c>
      <c r="P210" s="156" t="str">
        <f>IF(VLOOKUP($A210,'B2B - Flux 2 - UBL'!$A210:$Q902,17,FALSE)=0,"",VLOOKUP($A210,'B2B - Flux 2 - UBL'!$A210:$Q902,17,FALSE))</f>
        <v/>
      </c>
      <c r="Q210" s="118"/>
    </row>
    <row r="211" spans="1:17" ht="28.5" x14ac:dyDescent="0.25">
      <c r="A211" s="43" t="s">
        <v>255</v>
      </c>
      <c r="B211" s="29" t="s">
        <v>19</v>
      </c>
      <c r="C211" s="31"/>
      <c r="D211" s="49"/>
      <c r="E211" s="51" t="s">
        <v>256</v>
      </c>
      <c r="F211" s="50"/>
      <c r="G211" s="101" t="s">
        <v>803</v>
      </c>
      <c r="H211" s="29" t="str">
        <f>IF(VLOOKUP($A211,'B2B - Flux 2 - UBL'!$A211:$P903,9,FALSE)=0,"",VLOOKUP($A211,'B2B - Flux 2 - UBL'!$A211:$P903,9,FALSE))</f>
        <v>TEXTE</v>
      </c>
      <c r="I211" s="28">
        <f>IF(VLOOKUP($A211,'B2B - Flux 2 - UBL'!$A211:$P903,10,FALSE)=0,"",VLOOKUP($A211,'B2B - Flux 2 - UBL'!$A211:$P903,10,FALSE))</f>
        <v>40</v>
      </c>
      <c r="J211" s="28" t="str">
        <f>IF(VLOOKUP($A211,'B2B - Flux 2 - UBL'!$A211:$P902,11,FALSE)=0,"",VLOOKUP($A211,'B2B - Flux 2 - UBL'!$A211:$P902,11,FALSE))</f>
        <v/>
      </c>
      <c r="K211" s="174" t="str">
        <f>IF(VLOOKUP($A211,'B2B - Flux 2 - UBL'!$A211:$P903,12,FALSE)=0,"",VLOOKUP($A211,'B2B - Flux 2 - UBL'!$A211:$P903,12,FALSE))</f>
        <v/>
      </c>
      <c r="L211" s="158" t="str">
        <f>IF(VLOOKUP($A211,'B2B - Flux 2 - UBL'!$A211:$P903,13,FALSE)=0,"",VLOOKUP($A211,'B2B - Flux 2 - UBL'!$A211:$P903,13,FALSE))</f>
        <v>Nom d'un article.</v>
      </c>
      <c r="M211" s="158" t="str">
        <f>IF(VLOOKUP($A211,'B2B - Flux 2 - UBL'!$A211:$P903,14,FALSE)=0,"",VLOOKUP($A211,'B2B - Flux 2 - UBL'!$A211:$P903,14,FALSE))</f>
        <v/>
      </c>
      <c r="N211" s="144" t="str">
        <f>IF(VLOOKUP($A211,'B2B - Flux 2 - UBL'!$A211:$P903,15,FALSE)=0,"",VLOOKUP($A211,'B2B - Flux 2 - UBL'!$A211:$P903,15,FALSE))</f>
        <v>P1.02</v>
      </c>
      <c r="O211" s="144" t="str">
        <f>IF(VLOOKUP($A211,'B2B - Flux 2 - UBL'!$A211:$P903,16,FALSE)=0,"",VLOOKUP($A211,'B2B - Flux 2 - UBL'!$A211:$P903,16,FALSE))</f>
        <v/>
      </c>
      <c r="P211" s="22" t="str">
        <f>IF(VLOOKUP($A211,'B2B - Flux 2 - UBL'!$A211:$Q903,17,FALSE)=0,"",VLOOKUP($A211,'B2B - Flux 2 - UBL'!$A211:$Q903,17,FALSE))</f>
        <v>BR-25</v>
      </c>
      <c r="Q211" s="158"/>
    </row>
    <row r="212" spans="1:17" ht="28.5" x14ac:dyDescent="0.25">
      <c r="A212" s="43" t="s">
        <v>457</v>
      </c>
      <c r="B212" s="29" t="s">
        <v>36</v>
      </c>
      <c r="C212" s="31"/>
      <c r="D212" s="49"/>
      <c r="E212" s="51" t="s">
        <v>463</v>
      </c>
      <c r="F212" s="50"/>
      <c r="G212" s="101" t="s">
        <v>804</v>
      </c>
      <c r="H212" s="29" t="str">
        <f>IF(VLOOKUP($A212,'B2B - Flux 2 - UBL'!$A212:$P904,9,FALSE)=0,"",VLOOKUP($A212,'B2B - Flux 2 - UBL'!$A212:$P904,9,FALSE))</f>
        <v>TEXTE</v>
      </c>
      <c r="I212" s="47">
        <f>IF(VLOOKUP($A212,'B2B - Flux 2 - UBL'!$A212:$P904,10,FALSE)=0,"",VLOOKUP($A212,'B2B - Flux 2 - UBL'!$A212:$P904,10,FALSE))</f>
        <v>1024</v>
      </c>
      <c r="J212" s="28" t="str">
        <f>IF(VLOOKUP($A212,'B2B - Flux 2 - UBL'!$A212:$P903,11,FALSE)=0,"",VLOOKUP($A212,'B2B - Flux 2 - UBL'!$A212:$P903,11,FALSE))</f>
        <v/>
      </c>
      <c r="K212" s="55" t="str">
        <f>IF(VLOOKUP($A212,'B2B - Flux 2 - UBL'!$A212:$P904,12,FALSE)=0,"",VLOOKUP($A212,'B2B - Flux 2 - UBL'!$A212:$P904,12,FALSE))</f>
        <v/>
      </c>
      <c r="L212" s="27" t="str">
        <f>IF(VLOOKUP($A212,'B2B - Flux 2 - UBL'!$A212:$P904,13,FALSE)=0,"",VLOOKUP($A212,'B2B - Flux 2 - UBL'!$A212:$P904,13,FALSE))</f>
        <v>Description d'un article.</v>
      </c>
      <c r="M212" s="27" t="str">
        <f>IF(VLOOKUP($A212,'B2B - Flux 2 - UBL'!$A212:$P904,14,FALSE)=0,"",VLOOKUP($A212,'B2B - Flux 2 - UBL'!$A212:$P904,14,FALSE))</f>
        <v>La description de l'article permet de présenter l'article et ses caractéristiques avec plus de détails que le Nom de l'article.</v>
      </c>
      <c r="N212" s="144" t="str">
        <f>IF(VLOOKUP($A212,'B2B - Flux 2 - UBL'!$A212:$P904,15,FALSE)=0,"",VLOOKUP($A212,'B2B - Flux 2 - UBL'!$A212:$P904,15,FALSE))</f>
        <v>P1.08</v>
      </c>
      <c r="O212" s="144" t="str">
        <f>IF(VLOOKUP($A212,'B2B - Flux 2 - UBL'!$A212:$P904,16,FALSE)=0,"",VLOOKUP($A212,'B2B - Flux 2 - UBL'!$A212:$P904,16,FALSE))</f>
        <v/>
      </c>
      <c r="P212" s="22" t="str">
        <f>IF(VLOOKUP($A212,'B2B - Flux 2 - UBL'!$A212:$Q904,17,FALSE)=0,"",VLOOKUP($A212,'B2B - Flux 2 - UBL'!$A212:$Q904,17,FALSE))</f>
        <v/>
      </c>
      <c r="Q212" s="27"/>
    </row>
    <row r="213" spans="1:17" ht="28.5" x14ac:dyDescent="0.25">
      <c r="A213" s="43" t="s">
        <v>458</v>
      </c>
      <c r="B213" s="29" t="s">
        <v>36</v>
      </c>
      <c r="C213" s="31"/>
      <c r="D213" s="49"/>
      <c r="E213" s="51" t="s">
        <v>464</v>
      </c>
      <c r="F213" s="50"/>
      <c r="G213" s="101" t="s">
        <v>805</v>
      </c>
      <c r="H213" s="29" t="str">
        <f>IF(VLOOKUP($A213,'B2B - Flux 2 - UBL'!$A213:$P905,9,FALSE)=0,"",VLOOKUP($A213,'B2B - Flux 2 - UBL'!$A213:$P905,9,FALSE))</f>
        <v>IDENTIFIANT</v>
      </c>
      <c r="I213" s="47" t="str">
        <f>IF(VLOOKUP($A213,'B2B - Flux 2 - UBL'!$A213:$P905,10,FALSE)=0,"",VLOOKUP($A213,'B2B - Flux 2 - UBL'!$A213:$P905,10,FALSE))</f>
        <v/>
      </c>
      <c r="J213" s="28" t="str">
        <f>IF(VLOOKUP($A213,'B2B - Flux 2 - UBL'!$A213:$P904,11,FALSE)=0,"",VLOOKUP($A213,'B2B - Flux 2 - UBL'!$A213:$P904,11,FALSE))</f>
        <v/>
      </c>
      <c r="K213" s="55" t="str">
        <f>IF(VLOOKUP($A213,'B2B - Flux 2 - UBL'!$A213:$P905,12,FALSE)=0,"",VLOOKUP($A213,'B2B - Flux 2 - UBL'!$A213:$P905,12,FALSE))</f>
        <v/>
      </c>
      <c r="L213" s="27" t="str">
        <f>IF(VLOOKUP($A213,'B2B - Flux 2 - UBL'!$A213:$P905,13,FALSE)=0,"",VLOOKUP($A213,'B2B - Flux 2 - UBL'!$A213:$P905,13,FALSE))</f>
        <v>Identifiant attribué par le Vendeur à un article.</v>
      </c>
      <c r="M213" s="27" t="str">
        <f>IF(VLOOKUP($A213,'B2B - Flux 2 - UBL'!$A213:$P905,14,FALSE)=0,"",VLOOKUP($A213,'B2B - Flux 2 - UBL'!$A213:$P905,14,FALSE))</f>
        <v/>
      </c>
      <c r="N213" s="144" t="str">
        <f>IF(VLOOKUP($A213,'B2B - Flux 2 - UBL'!$A213:$P905,15,FALSE)=0,"",VLOOKUP($A213,'B2B - Flux 2 - UBL'!$A213:$P905,15,FALSE))</f>
        <v/>
      </c>
      <c r="O213" s="144" t="str">
        <f>IF(VLOOKUP($A213,'B2B - Flux 2 - UBL'!$A213:$P905,16,FALSE)=0,"",VLOOKUP($A213,'B2B - Flux 2 - UBL'!$A213:$P905,16,FALSE))</f>
        <v/>
      </c>
      <c r="P213" s="22" t="str">
        <f>IF(VLOOKUP($A213,'B2B - Flux 2 - UBL'!$A213:$Q905,17,FALSE)=0,"",VLOOKUP($A213,'B2B - Flux 2 - UBL'!$A213:$Q905,17,FALSE))</f>
        <v/>
      </c>
      <c r="Q213" s="27"/>
    </row>
    <row r="214" spans="1:17" ht="28.5" x14ac:dyDescent="0.25">
      <c r="A214" s="43" t="s">
        <v>459</v>
      </c>
      <c r="B214" s="29" t="s">
        <v>36</v>
      </c>
      <c r="C214" s="31"/>
      <c r="D214" s="49"/>
      <c r="E214" s="51" t="s">
        <v>465</v>
      </c>
      <c r="F214" s="50"/>
      <c r="G214" s="101" t="s">
        <v>806</v>
      </c>
      <c r="H214" s="29" t="str">
        <f>IF(VLOOKUP($A214,'B2B - Flux 2 - UBL'!$A214:$P906,9,FALSE)=0,"",VLOOKUP($A214,'B2B - Flux 2 - UBL'!$A214:$P906,9,FALSE))</f>
        <v>IDENTIFIANT</v>
      </c>
      <c r="I214" s="47" t="str">
        <f>IF(VLOOKUP($A214,'B2B - Flux 2 - UBL'!$A214:$P906,10,FALSE)=0,"",VLOOKUP($A214,'B2B - Flux 2 - UBL'!$A214:$P906,10,FALSE))</f>
        <v/>
      </c>
      <c r="J214" s="28" t="str">
        <f>IF(VLOOKUP($A214,'B2B - Flux 2 - UBL'!$A214:$P905,11,FALSE)=0,"",VLOOKUP($A214,'B2B - Flux 2 - UBL'!$A214:$P905,11,FALSE))</f>
        <v/>
      </c>
      <c r="K214" s="55" t="str">
        <f>IF(VLOOKUP($A214,'B2B - Flux 2 - UBL'!$A214:$P906,12,FALSE)=0,"",VLOOKUP($A214,'B2B - Flux 2 - UBL'!$A214:$P906,12,FALSE))</f>
        <v/>
      </c>
      <c r="L214" s="27" t="str">
        <f>IF(VLOOKUP($A214,'B2B - Flux 2 - UBL'!$A214:$P906,13,FALSE)=0,"",VLOOKUP($A214,'B2B - Flux 2 - UBL'!$A214:$P906,13,FALSE))</f>
        <v>Identifiant attribué par l'Acheteur à un article.</v>
      </c>
      <c r="M214" s="27" t="str">
        <f>IF(VLOOKUP($A214,'B2B - Flux 2 - UBL'!$A214:$P906,14,FALSE)=0,"",VLOOKUP($A214,'B2B - Flux 2 - UBL'!$A214:$P906,14,FALSE))</f>
        <v/>
      </c>
      <c r="N214" s="144" t="str">
        <f>IF(VLOOKUP($A214,'B2B - Flux 2 - UBL'!$A214:$P906,15,FALSE)=0,"",VLOOKUP($A214,'B2B - Flux 2 - UBL'!$A214:$P906,15,FALSE))</f>
        <v/>
      </c>
      <c r="O214" s="144" t="str">
        <f>IF(VLOOKUP($A214,'B2B - Flux 2 - UBL'!$A214:$P906,16,FALSE)=0,"",VLOOKUP($A214,'B2B - Flux 2 - UBL'!$A214:$P906,16,FALSE))</f>
        <v/>
      </c>
      <c r="P214" s="22" t="str">
        <f>IF(VLOOKUP($A214,'B2B - Flux 2 - UBL'!$A214:$Q906,17,FALSE)=0,"",VLOOKUP($A214,'B2B - Flux 2 - UBL'!$A214:$Q906,17,FALSE))</f>
        <v/>
      </c>
      <c r="Q214" s="27"/>
    </row>
    <row r="215" spans="1:17" ht="28.5" x14ac:dyDescent="0.25">
      <c r="A215" s="43" t="s">
        <v>460</v>
      </c>
      <c r="B215" s="29" t="s">
        <v>36</v>
      </c>
      <c r="C215" s="31"/>
      <c r="D215" s="49"/>
      <c r="E215" s="51" t="s">
        <v>466</v>
      </c>
      <c r="F215" s="50"/>
      <c r="G215" s="101" t="s">
        <v>807</v>
      </c>
      <c r="H215" s="29" t="str">
        <f>IF(VLOOKUP($A215,'B2B - Flux 2 - UBL'!$A215:$P907,9,FALSE)=0,"",VLOOKUP($A215,'B2B - Flux 2 - UBL'!$A215:$P907,9,FALSE))</f>
        <v>IDENTIFIANT</v>
      </c>
      <c r="I215" s="47">
        <f>IF(VLOOKUP($A215,'B2B - Flux 2 - UBL'!$A215:$P907,10,FALSE)=0,"",VLOOKUP($A215,'B2B - Flux 2 - UBL'!$A215:$P907,10,FALSE))</f>
        <v>40</v>
      </c>
      <c r="J215" s="28" t="str">
        <f>IF(VLOOKUP($A215,'B2B - Flux 2 - UBL'!$A215:$P906,11,FALSE)=0,"",VLOOKUP($A215,'B2B - Flux 2 - UBL'!$A215:$P906,11,FALSE))</f>
        <v/>
      </c>
      <c r="K215" s="55" t="str">
        <f>IF(VLOOKUP($A215,'B2B - Flux 2 - UBL'!$A215:$P907,12,FALSE)=0,"",VLOOKUP($A215,'B2B - Flux 2 - UBL'!$A215:$P907,12,FALSE))</f>
        <v/>
      </c>
      <c r="L215" s="27" t="str">
        <f>IF(VLOOKUP($A215,'B2B - Flux 2 - UBL'!$A215:$P907,13,FALSE)=0,"",VLOOKUP($A215,'B2B - Flux 2 - UBL'!$A215:$P907,13,FALSE))</f>
        <v>Identifiant d'article basé sur un schéma enregistré.</v>
      </c>
      <c r="M215" s="27" t="str">
        <f>IF(VLOOKUP($A215,'B2B - Flux 2 - UBL'!$A215:$P907,14,FALSE)=0,"",VLOOKUP($A215,'B2B - Flux 2 - UBL'!$A215:$P907,14,FALSE))</f>
        <v/>
      </c>
      <c r="N215" s="144" t="str">
        <f>IF(VLOOKUP($A215,'B2B - Flux 2 - UBL'!$A215:$P907,15,FALSE)=0,"",VLOOKUP($A215,'B2B - Flux 2 - UBL'!$A215:$P907,15,FALSE))</f>
        <v>P1.01</v>
      </c>
      <c r="O215" s="144" t="str">
        <f>IF(VLOOKUP($A215,'B2B - Flux 2 - UBL'!$A215:$P907,16,FALSE)=0,"",VLOOKUP($A215,'B2B - Flux 2 - UBL'!$A215:$P907,16,FALSE))</f>
        <v/>
      </c>
      <c r="P215" s="22" t="str">
        <f>IF(VLOOKUP($A215,'B2B - Flux 2 - UBL'!$A215:$Q907,17,FALSE)=0,"",VLOOKUP($A215,'B2B - Flux 2 - UBL'!$A215:$Q907,17,FALSE))</f>
        <v>BR-64</v>
      </c>
      <c r="Q215" s="27"/>
    </row>
    <row r="216" spans="1:17" ht="42.75" x14ac:dyDescent="0.25">
      <c r="A216" s="43" t="s">
        <v>1209</v>
      </c>
      <c r="B216" s="29" t="s">
        <v>36</v>
      </c>
      <c r="C216" s="31"/>
      <c r="D216" s="49"/>
      <c r="E216" s="51" t="s">
        <v>422</v>
      </c>
      <c r="F216" s="50"/>
      <c r="G216" s="101" t="s">
        <v>1225</v>
      </c>
      <c r="H216" s="29" t="str">
        <f>IF(VLOOKUP($A216,'B2B - Flux 2 - UBL'!$A216:$P908,9,FALSE)=0,"",VLOOKUP($A216,'B2B - Flux 2 - UBL'!$A216:$P908,9,FALSE))</f>
        <v>IDENTIFIANT</v>
      </c>
      <c r="I216" s="47" t="str">
        <f>IF(VLOOKUP($A216,'B2B - Flux 2 - UBL'!$A216:$P908,10,FALSE)=0,"",VLOOKUP($A216,'B2B - Flux 2 - UBL'!$A216:$P908,10,FALSE))</f>
        <v/>
      </c>
      <c r="J216" s="28" t="str">
        <f>IF(VLOOKUP($A216,'B2B - Flux 2 - UBL'!$A216:$P907,11,FALSE)=0,"",VLOOKUP($A216,'B2B - Flux 2 - UBL'!$A216:$P907,11,FALSE))</f>
        <v>ISO 6523</v>
      </c>
      <c r="K216" s="55" t="str">
        <f>IF(VLOOKUP($A216,'B2B - Flux 2 - UBL'!$A216:$P908,12,FALSE)=0,"",VLOOKUP($A216,'B2B - Flux 2 - UBL'!$A216:$P908,12,FALSE))</f>
        <v/>
      </c>
      <c r="L216" s="27" t="str">
        <f>IF(VLOOKUP($A216,'B2B - Flux 2 - UBL'!$A216:$P908,13,FALSE)=0,"",VLOOKUP($A216,'B2B - Flux 2 - UBL'!$A216:$P908,13,FALSE))</f>
        <v>Identifiant du schéma de l'identifiant standard de l'article</v>
      </c>
      <c r="M216" s="27" t="str">
        <f>IF(VLOOKUP($A216,'B2B - Flux 2 - UBL'!$A216:$P908,14,FALSE)=0,"",VLOOKUP($A216,'B2B - Flux 2 - UBL'!$A216:$P908,14,FALSE))</f>
        <v>S'il est utilisé, l'identifiant du schéma doit être choisi parmi les entrées  de liste publiée par l'agence de maintenance ISO 6523.</v>
      </c>
      <c r="N216" s="144" t="str">
        <f>IF(VLOOKUP($A216,'B2B - Flux 2 - UBL'!$A216:$P908,15,FALSE)=0,"",VLOOKUP($A216,'B2B - Flux 2 - UBL'!$A216:$P908,15,FALSE))</f>
        <v/>
      </c>
      <c r="O216" s="144" t="str">
        <f>IF(VLOOKUP($A216,'B2B - Flux 2 - UBL'!$A216:$P908,16,FALSE)=0,"",VLOOKUP($A216,'B2B - Flux 2 - UBL'!$A216:$P908,16,FALSE))</f>
        <v/>
      </c>
      <c r="P216" s="22" t="str">
        <f>IF(VLOOKUP($A216,'B2B - Flux 2 - UBL'!$A216:$Q908,17,FALSE)=0,"",VLOOKUP($A216,'B2B - Flux 2 - UBL'!$A216:$Q908,17,FALSE))</f>
        <v/>
      </c>
      <c r="Q216" s="27"/>
    </row>
    <row r="217" spans="1:17" ht="57" x14ac:dyDescent="0.25">
      <c r="A217" s="43" t="s">
        <v>461</v>
      </c>
      <c r="B217" s="29" t="s">
        <v>50</v>
      </c>
      <c r="C217" s="31"/>
      <c r="D217" s="49"/>
      <c r="E217" s="51" t="s">
        <v>467</v>
      </c>
      <c r="F217" s="50"/>
      <c r="G217" s="101" t="s">
        <v>808</v>
      </c>
      <c r="H217" s="29" t="str">
        <f>IF(VLOOKUP($A217,'B2B - Flux 2 - UBL'!$A217:$P909,9,FALSE)=0,"",VLOOKUP($A217,'B2B - Flux 2 - UBL'!$A217:$P909,9,FALSE))</f>
        <v>IDENTIFIANT</v>
      </c>
      <c r="I217" s="28" t="str">
        <f>IF(VLOOKUP($A217,'B2B - Flux 2 - UBL'!$A217:$P909,10,FALSE)=0,"",VLOOKUP($A217,'B2B - Flux 2 - UBL'!$A217:$P909,10,FALSE))</f>
        <v/>
      </c>
      <c r="J217" s="28" t="str">
        <f>IF(VLOOKUP($A217,'B2B - Flux 2 - UBL'!$A217:$P908,11,FALSE)=0,"",VLOOKUP($A217,'B2B - Flux 2 - UBL'!$A217:$P908,11,FALSE))</f>
        <v/>
      </c>
      <c r="K217" s="55" t="str">
        <f>IF(VLOOKUP($A217,'B2B - Flux 2 - UBL'!$A217:$P909,12,FALSE)=0,"",VLOOKUP($A217,'B2B - Flux 2 - UBL'!$A217:$P909,12,FALSE))</f>
        <v/>
      </c>
      <c r="L217" s="27" t="str">
        <f>IF(VLOOKUP($A217,'B2B - Flux 2 - UBL'!$A217:$P909,13,FALSE)=0,"",VLOOKUP($A217,'B2B - Flux 2 - UBL'!$A217:$P909,13,FALSE))</f>
        <v>Code permettant de classer un article en fonction de son type ou de sa nature.</v>
      </c>
      <c r="M217" s="27" t="str">
        <f>IF(VLOOKUP($A217,'B2B - Flux 2 - UBL'!$A217:$P909,14,FALSE)=0,"",VLOOKUP($A217,'B2B - Flux 2 - UBL'!$A217:$P909,14,FALSE))</f>
        <v>Les codes de classement sont utilisés pour permettre le regroupement d'articles similaires à des fins diverses, par exemple marchés publics (CPV), e-commerce (UNSPSC), etc.</v>
      </c>
      <c r="N217" s="144" t="str">
        <f>IF(VLOOKUP($A217,'B2B - Flux 2 - UBL'!$A217:$P909,15,FALSE)=0,"",VLOOKUP($A217,'B2B - Flux 2 - UBL'!$A217:$P909,15,FALSE))</f>
        <v/>
      </c>
      <c r="O217" s="144" t="str">
        <f>IF(VLOOKUP($A217,'B2B - Flux 2 - UBL'!$A217:$P909,16,FALSE)=0,"",VLOOKUP($A217,'B2B - Flux 2 - UBL'!$A217:$P909,16,FALSE))</f>
        <v/>
      </c>
      <c r="P217" s="22" t="str">
        <f>IF(VLOOKUP($A217,'B2B - Flux 2 - UBL'!$A217:$Q909,17,FALSE)=0,"",VLOOKUP($A217,'B2B - Flux 2 - UBL'!$A217:$Q909,17,FALSE))</f>
        <v>BR-65</v>
      </c>
      <c r="Q217" s="27"/>
    </row>
    <row r="218" spans="1:17" ht="42.75" x14ac:dyDescent="0.25">
      <c r="A218" s="43" t="s">
        <v>1210</v>
      </c>
      <c r="B218" s="29" t="s">
        <v>1232</v>
      </c>
      <c r="C218" s="31"/>
      <c r="D218" s="49"/>
      <c r="E218" s="51" t="s">
        <v>422</v>
      </c>
      <c r="F218" s="50"/>
      <c r="G218" s="101" t="s">
        <v>1226</v>
      </c>
      <c r="H218" s="29" t="str">
        <f>IF(VLOOKUP($A218,'B2B - Flux 2 - UBL'!$A218:$P910,9,FALSE)=0,"",VLOOKUP($A218,'B2B - Flux 2 - UBL'!$A218:$P910,9,FALSE))</f>
        <v>IDENTIFIANT</v>
      </c>
      <c r="I218" s="28" t="str">
        <f>IF(VLOOKUP($A218,'B2B - Flux 2 - UBL'!$A218:$P910,10,FALSE)=0,"",VLOOKUP($A218,'B2B - Flux 2 - UBL'!$A218:$P910,10,FALSE))</f>
        <v/>
      </c>
      <c r="J218" s="28" t="str">
        <f>IF(VLOOKUP($A218,'B2B - Flux 2 - UBL'!$A218:$P909,11,FALSE)=0,"",VLOOKUP($A218,'B2B - Flux 2 - UBL'!$A218:$P909,11,FALSE))</f>
        <v>UNTDID 7143</v>
      </c>
      <c r="K218" s="55" t="str">
        <f>IF(VLOOKUP($A218,'B2B - Flux 2 - UBL'!$A218:$P910,12,FALSE)=0,"",VLOOKUP($A218,'B2B - Flux 2 - UBL'!$A218:$P910,12,FALSE))</f>
        <v/>
      </c>
      <c r="L218" s="27" t="str">
        <f>IF(VLOOKUP($A218,'B2B - Flux 2 - UBL'!$A218:$P910,13,FALSE)=0,"",VLOOKUP($A218,'B2B - Flux 2 - UBL'!$A218:$P910,13,FALSE))</f>
        <v>Identifiant du schéma de l'identifiant de classification de l'article</v>
      </c>
      <c r="M218" s="27" t="str">
        <f>IF(VLOOKUP($A218,'B2B - Flux 2 - UBL'!$A218:$P910,14,FALSE)=0,"",VLOOKUP($A218,'B2B - Flux 2 - UBL'!$A218:$P910,14,FALSE))</f>
        <v>Le schéma d'identification doit être choisi parmi les entrées disponibles dans l'UNTDID 7143 [6].</v>
      </c>
      <c r="N218" s="144" t="str">
        <f>IF(VLOOKUP($A218,'B2B - Flux 2 - UBL'!$A218:$P910,15,FALSE)=0,"",VLOOKUP($A218,'B2B - Flux 2 - UBL'!$A218:$P910,15,FALSE))</f>
        <v/>
      </c>
      <c r="O218" s="144" t="str">
        <f>IF(VLOOKUP($A218,'B2B - Flux 2 - UBL'!$A218:$P910,16,FALSE)=0,"",VLOOKUP($A218,'B2B - Flux 2 - UBL'!$A218:$P910,16,FALSE))</f>
        <v/>
      </c>
      <c r="P218" s="22" t="str">
        <f>IF(VLOOKUP($A218,'B2B - Flux 2 - UBL'!$A218:$Q910,17,FALSE)=0,"",VLOOKUP($A218,'B2B - Flux 2 - UBL'!$A218:$Q910,17,FALSE))</f>
        <v/>
      </c>
      <c r="Q218" s="27"/>
    </row>
    <row r="219" spans="1:17" ht="42.75" x14ac:dyDescent="0.25">
      <c r="A219" s="43" t="s">
        <v>1211</v>
      </c>
      <c r="B219" s="29" t="s">
        <v>1233</v>
      </c>
      <c r="C219" s="31"/>
      <c r="D219" s="49"/>
      <c r="E219" s="51" t="s">
        <v>468</v>
      </c>
      <c r="F219" s="50"/>
      <c r="G219" s="101" t="s">
        <v>1227</v>
      </c>
      <c r="H219" s="29" t="str">
        <f>IF(VLOOKUP($A219,'B2B - Flux 2 - UBL'!$A219:$P911,9,FALSE)=0,"",VLOOKUP($A219,'B2B - Flux 2 - UBL'!$A219:$P911,9,FALSE))</f>
        <v>IDENTIFIANT</v>
      </c>
      <c r="I219" s="28" t="str">
        <f>IF(VLOOKUP($A219,'B2B - Flux 2 - UBL'!$A219:$P911,10,FALSE)=0,"",VLOOKUP($A219,'B2B - Flux 2 - UBL'!$A219:$P911,10,FALSE))</f>
        <v/>
      </c>
      <c r="J219" s="28" t="str">
        <f>IF(VLOOKUP($A219,'B2B - Flux 2 - UBL'!$A219:$P910,11,FALSE)=0,"",VLOOKUP($A219,'B2B - Flux 2 - UBL'!$A219:$P910,11,FALSE))</f>
        <v/>
      </c>
      <c r="K219" s="55" t="str">
        <f>IF(VLOOKUP($A219,'B2B - Flux 2 - UBL'!$A219:$P911,12,FALSE)=0,"",VLOOKUP($A219,'B2B - Flux 2 - UBL'!$A219:$P911,12,FALSE))</f>
        <v/>
      </c>
      <c r="L219" s="27" t="str">
        <f>IF(VLOOKUP($A219,'B2B - Flux 2 - UBL'!$A219:$P911,13,FALSE)=0,"",VLOOKUP($A219,'B2B - Flux 2 - UBL'!$A219:$P911,13,FALSE))</f>
        <v>Version du schéma d'identification.</v>
      </c>
      <c r="M219" s="27" t="str">
        <f>IF(VLOOKUP($A219,'B2B - Flux 2 - UBL'!$A219:$P911,14,FALSE)=0,"",VLOOKUP($A219,'B2B - Flux 2 - UBL'!$A219:$P911,14,FALSE))</f>
        <v/>
      </c>
      <c r="N219" s="144" t="str">
        <f>IF(VLOOKUP($A219,'B2B - Flux 2 - UBL'!$A219:$P911,15,FALSE)=0,"",VLOOKUP($A219,'B2B - Flux 2 - UBL'!$A219:$P911,15,FALSE))</f>
        <v/>
      </c>
      <c r="O219" s="144" t="str">
        <f>IF(VLOOKUP($A219,'B2B - Flux 2 - UBL'!$A219:$P911,16,FALSE)=0,"",VLOOKUP($A219,'B2B - Flux 2 - UBL'!$A219:$P911,16,FALSE))</f>
        <v/>
      </c>
      <c r="P219" s="22" t="str">
        <f>IF(VLOOKUP($A219,'B2B - Flux 2 - UBL'!$A219:$Q911,17,FALSE)=0,"",VLOOKUP($A219,'B2B - Flux 2 - UBL'!$A219:$Q911,17,FALSE))</f>
        <v/>
      </c>
      <c r="Q219" s="27"/>
    </row>
    <row r="220" spans="1:17" ht="71.25" x14ac:dyDescent="0.25">
      <c r="A220" s="43" t="s">
        <v>462</v>
      </c>
      <c r="B220" s="29" t="s">
        <v>36</v>
      </c>
      <c r="C220" s="31"/>
      <c r="D220" s="49"/>
      <c r="E220" s="51" t="s">
        <v>469</v>
      </c>
      <c r="F220" s="50"/>
      <c r="G220" s="101" t="s">
        <v>809</v>
      </c>
      <c r="H220" s="47" t="str">
        <f>IF(VLOOKUP($A220,'B2B - Flux 2 - UBL'!$A220:$P912,9,FALSE)=0,"",VLOOKUP($A220,'B2B - Flux 2 - UBL'!$A220:$P912,9,FALSE))</f>
        <v>CODE</v>
      </c>
      <c r="I220" s="28">
        <f>IF(VLOOKUP($A220,'B2B - Flux 2 - UBL'!$A220:$P912,10,FALSE)=0,"",VLOOKUP($A220,'B2B - Flux 2 - UBL'!$A220:$P912,10,FALSE))</f>
        <v>3</v>
      </c>
      <c r="J220" s="28" t="str">
        <f>IF(VLOOKUP($A220,'B2B - Flux 2 - UBL'!$A220:$P911,11,FALSE)=0,"",VLOOKUP($A220,'B2B - Flux 2 - UBL'!$A220:$P911,11,FALSE))</f>
        <v>ISO 3166</v>
      </c>
      <c r="K220" s="55" t="str">
        <f>IF(VLOOKUP($A220,'B2B - Flux 2 - UBL'!$A220:$P912,12,FALSE)=0,"",VLOOKUP($A220,'B2B - Flux 2 - UBL'!$A220:$P912,12,FALSE))</f>
        <v/>
      </c>
      <c r="L220" s="27" t="str">
        <f>IF(VLOOKUP($A220,'B2B - Flux 2 - UBL'!$A220:$P912,13,FALSE)=0,"",VLOOKUP($A220,'B2B - Flux 2 - UBL'!$A220:$P912,13,FALSE))</f>
        <v>Code identifiant le pays d'où provient l'article.</v>
      </c>
      <c r="M220" s="27" t="str">
        <f>IF(VLOOKUP($A220,'B2B - Flux 2 - UBL'!$A220:$P912,14,FALSE)=0,"",VLOOKUP($A220,'B2B - Flux 2 - UBL'!$A220:$P912,14,FALSE))</f>
        <v>Les listes de pays valides sont enregistrées auprès de l'Agence de maintenance de la norme ISO 3166-1 « Codes pour la représentation des noms de pays et de leurs subdivisions ». Il est recommandé d'utiliser la représentation alpha-2.</v>
      </c>
      <c r="N220" s="144" t="str">
        <f>IF(VLOOKUP($A220,'B2B - Flux 2 - UBL'!$A220:$P912,15,FALSE)=0,"",VLOOKUP($A220,'B2B - Flux 2 - UBL'!$A220:$P912,15,FALSE))</f>
        <v>G2.01
G2.03</v>
      </c>
      <c r="O220" s="144" t="str">
        <f>IF(VLOOKUP($A220,'B2B - Flux 2 - UBL'!$A220:$P912,16,FALSE)=0,"",VLOOKUP($A220,'B2B - Flux 2 - UBL'!$A220:$P912,16,FALSE))</f>
        <v/>
      </c>
      <c r="P220" s="22" t="str">
        <f>IF(VLOOKUP($A220,'B2B - Flux 2 - UBL'!$A220:$Q912,17,FALSE)=0,"",VLOOKUP($A220,'B2B - Flux 2 - UBL'!$A220:$Q912,17,FALSE))</f>
        <v/>
      </c>
      <c r="Q220" s="27"/>
    </row>
    <row r="221" spans="1:17" ht="28.5" x14ac:dyDescent="0.25">
      <c r="A221" s="43" t="s">
        <v>472</v>
      </c>
      <c r="B221" s="29" t="s">
        <v>50</v>
      </c>
      <c r="C221" s="31"/>
      <c r="D221" s="49"/>
      <c r="E221" s="89" t="s">
        <v>473</v>
      </c>
      <c r="F221" s="50"/>
      <c r="G221" s="101" t="s">
        <v>642</v>
      </c>
      <c r="H221" s="67" t="str">
        <f>IF(VLOOKUP($A221,'B2B - Flux 2 - UBL'!$A221:$P913,9,FALSE)=0,"",VLOOKUP($A221,'B2B - Flux 2 - UBL'!$A221:$P913,9,FALSE))</f>
        <v/>
      </c>
      <c r="I221" s="118" t="str">
        <f>IF(VLOOKUP($A221,'B2B - Flux 2 - UBL'!$A221:$P913,10,FALSE)=0,"",VLOOKUP($A221,'B2B - Flux 2 - UBL'!$A221:$P913,10,FALSE))</f>
        <v/>
      </c>
      <c r="J221" s="173" t="str">
        <f>IF(VLOOKUP($A221,'B2B - Flux 2 - UBL'!$A221:$P912,11,FALSE)=0,"",VLOOKUP($A221,'B2B - Flux 2 - UBL'!$A221:$P912,11,FALSE))</f>
        <v/>
      </c>
      <c r="K221" s="118" t="str">
        <f>IF(VLOOKUP($A221,'B2B - Flux 2 - UBL'!$A221:$P913,12,FALSE)=0,"",VLOOKUP($A221,'B2B - Flux 2 - UBL'!$A221:$P913,12,FALSE))</f>
        <v/>
      </c>
      <c r="L221" s="132" t="str">
        <f>IF(VLOOKUP($A221,'B2B - Flux 2 - UBL'!$A221:$P913,13,FALSE)=0,"",VLOOKUP($A221,'B2B - Flux 2 - UBL'!$A221:$P913,13,FALSE))</f>
        <v>Groupe de termes métiers fournissant des informations sur les propriétés des biens et services facturés.</v>
      </c>
      <c r="M221" s="132" t="str">
        <f>IF(VLOOKUP($A221,'B2B - Flux 2 - UBL'!$A221:$P913,14,FALSE)=0,"",VLOOKUP($A221,'B2B - Flux 2 - UBL'!$A221:$P913,14,FALSE))</f>
        <v/>
      </c>
      <c r="N221" s="146" t="str">
        <f>IF(VLOOKUP($A221,'B2B - Flux 2 - UBL'!$A221:$P913,15,FALSE)=0,"",VLOOKUP($A221,'B2B - Flux 2 - UBL'!$A221:$P913,15,FALSE))</f>
        <v/>
      </c>
      <c r="O221" s="118" t="str">
        <f>IF(VLOOKUP($A221,'B2B - Flux 2 - UBL'!$A221:$P913,16,FALSE)=0,"",VLOOKUP($A221,'B2B - Flux 2 - UBL'!$A221:$P913,16,FALSE))</f>
        <v/>
      </c>
      <c r="P221" s="156" t="str">
        <f>IF(VLOOKUP($A221,'B2B - Flux 2 - UBL'!$A221:$Q913,17,FALSE)=0,"",VLOOKUP($A221,'B2B - Flux 2 - UBL'!$A221:$Q913,17,FALSE))</f>
        <v/>
      </c>
      <c r="Q221" s="118"/>
    </row>
    <row r="222" spans="1:17" ht="42.75" x14ac:dyDescent="0.25">
      <c r="A222" s="113" t="s">
        <v>474</v>
      </c>
      <c r="B222" s="29" t="s">
        <v>19</v>
      </c>
      <c r="C222" s="31"/>
      <c r="D222" s="49"/>
      <c r="E222" s="91"/>
      <c r="F222" s="63" t="s">
        <v>475</v>
      </c>
      <c r="G222" s="101" t="s">
        <v>810</v>
      </c>
      <c r="H222" s="29" t="str">
        <f>IF(VLOOKUP($A222,'B2B - Flux 2 - UBL'!$A222:$P914,9,FALSE)=0,"",VLOOKUP($A222,'B2B - Flux 2 - UBL'!$A222:$P914,9,FALSE))</f>
        <v>TEXTE</v>
      </c>
      <c r="I222" s="47">
        <f>IF(VLOOKUP($A222,'B2B - Flux 2 - UBL'!$A222:$P914,10,FALSE)=0,"",VLOOKUP($A222,'B2B - Flux 2 - UBL'!$A222:$P914,10,FALSE))</f>
        <v>100</v>
      </c>
      <c r="J222" s="28" t="str">
        <f>IF(VLOOKUP($A222,'B2B - Flux 2 - UBL'!$A222:$P913,11,FALSE)=0,"",VLOOKUP($A222,'B2B - Flux 2 - UBL'!$A222:$P913,11,FALSE))</f>
        <v/>
      </c>
      <c r="K222" s="55" t="str">
        <f>IF(VLOOKUP($A222,'B2B - Flux 2 - UBL'!$A222:$P914,12,FALSE)=0,"",VLOOKUP($A222,'B2B - Flux 2 - UBL'!$A222:$P914,12,FALSE))</f>
        <v/>
      </c>
      <c r="L222" s="27" t="str">
        <f>IF(VLOOKUP($A222,'B2B - Flux 2 - UBL'!$A222:$P914,13,FALSE)=0,"",VLOOKUP($A222,'B2B - Flux 2 - UBL'!$A222:$P914,13,FALSE))</f>
        <v>Nom de l'attribut ou de la propriété de l'article.</v>
      </c>
      <c r="M222" s="27" t="str">
        <f>IF(VLOOKUP($A222,'B2B - Flux 2 - UBL'!$A222:$P914,14,FALSE)=0,"",VLOOKUP($A222,'B2B - Flux 2 - UBL'!$A222:$P914,14,FALSE))</f>
        <v>Exemple : Couleur.</v>
      </c>
      <c r="N222" s="144" t="str">
        <f>IF(VLOOKUP($A222,'B2B - Flux 2 - UBL'!$A222:$P914,15,FALSE)=0,"",VLOOKUP($A222,'B2B - Flux 2 - UBL'!$A222:$P914,15,FALSE))</f>
        <v/>
      </c>
      <c r="O222" s="144" t="str">
        <f>IF(VLOOKUP($A222,'B2B - Flux 2 - UBL'!$A222:$P914,16,FALSE)=0,"",VLOOKUP($A222,'B2B - Flux 2 - UBL'!$A222:$P914,16,FALSE))</f>
        <v/>
      </c>
      <c r="P222" s="22" t="str">
        <f>IF(VLOOKUP($A222,'B2B - Flux 2 - UBL'!$A222:$Q914,17,FALSE)=0,"",VLOOKUP($A222,'B2B - Flux 2 - UBL'!$A222:$Q914,17,FALSE))</f>
        <v>BR-54</v>
      </c>
      <c r="Q222" s="27"/>
    </row>
    <row r="223" spans="1:17" ht="42.75" x14ac:dyDescent="0.25">
      <c r="A223" s="113" t="s">
        <v>477</v>
      </c>
      <c r="B223" s="29" t="s">
        <v>19</v>
      </c>
      <c r="C223" s="39"/>
      <c r="D223" s="74"/>
      <c r="E223" s="90"/>
      <c r="F223" s="63" t="s">
        <v>476</v>
      </c>
      <c r="G223" s="101" t="s">
        <v>811</v>
      </c>
      <c r="H223" s="29" t="str">
        <f>IF(VLOOKUP($A223,'B2B - Flux 2 - UBL'!$A223:$P915,9,FALSE)=0,"",VLOOKUP($A223,'B2B - Flux 2 - UBL'!$A223:$P915,9,FALSE))</f>
        <v>TEXTE</v>
      </c>
      <c r="I223" s="28">
        <f>IF(VLOOKUP($A223,'B2B - Flux 2 - UBL'!$A223:$P915,10,FALSE)=0,"",VLOOKUP($A223,'B2B - Flux 2 - UBL'!$A223:$P915,10,FALSE))</f>
        <v>100</v>
      </c>
      <c r="J223" s="28" t="str">
        <f>IF(VLOOKUP($A223,'B2B - Flux 2 - UBL'!$A223:$P914,11,FALSE)=0,"",VLOOKUP($A223,'B2B - Flux 2 - UBL'!$A223:$P914,11,FALSE))</f>
        <v/>
      </c>
      <c r="K223" s="55" t="str">
        <f>IF(VLOOKUP($A223,'B2B - Flux 2 - UBL'!$A223:$P915,12,FALSE)=0,"",VLOOKUP($A223,'B2B - Flux 2 - UBL'!$A223:$P915,12,FALSE))</f>
        <v/>
      </c>
      <c r="L223" s="158" t="str">
        <f>IF(VLOOKUP($A223,'B2B - Flux 2 - UBL'!$A223:$P915,13,FALSE)=0,"",VLOOKUP($A223,'B2B - Flux 2 - UBL'!$A223:$P915,13,FALSE))</f>
        <v>Valeur de l'attribut ou de la propriété de l'article.</v>
      </c>
      <c r="M223" s="158" t="str">
        <f>IF(VLOOKUP($A223,'B2B - Flux 2 - UBL'!$A223:$P915,14,FALSE)=0,"",VLOOKUP($A223,'B2B - Flux 2 - UBL'!$A223:$P915,14,FALSE))</f>
        <v>Exemple : Rouge.</v>
      </c>
      <c r="N223" s="144" t="str">
        <f>IF(VLOOKUP($A223,'B2B - Flux 2 - UBL'!$A223:$P915,15,FALSE)=0,"",VLOOKUP($A223,'B2B - Flux 2 - UBL'!$A223:$P915,15,FALSE))</f>
        <v/>
      </c>
      <c r="O223" s="144" t="str">
        <f>IF(VLOOKUP($A223,'B2B - Flux 2 - UBL'!$A223:$P915,16,FALSE)=0,"",VLOOKUP($A223,'B2B - Flux 2 - UBL'!$A223:$P915,16,FALSE))</f>
        <v/>
      </c>
      <c r="P223" s="22" t="str">
        <f>IF(VLOOKUP($A223,'B2B - Flux 2 - UBL'!$A223:$Q915,17,FALSE)=0,"",VLOOKUP($A223,'B2B - Flux 2 - UBL'!$A223:$Q915,17,FALSE))</f>
        <v>BR-54</v>
      </c>
      <c r="Q223" s="158"/>
    </row>
  </sheetData>
  <autoFilter ref="A4:Q223"/>
  <mergeCells count="1">
    <mergeCell ref="C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82" workbookViewId="0">
      <selection activeCell="G102" sqref="G102"/>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3.28515625" style="8" bestFit="1" customWidth="1"/>
    <col min="7" max="7" width="81.42578125" style="103" customWidth="1"/>
    <col min="8" max="8" width="30.140625" style="68" customWidth="1"/>
    <col min="9" max="9" width="10.5703125" style="68" customWidth="1"/>
    <col min="10" max="10" width="23.28515625" style="7" customWidth="1"/>
    <col min="11" max="11" width="51" style="10" customWidth="1"/>
    <col min="12" max="13" width="60.28515625" style="10" customWidth="1"/>
    <col min="14" max="14" width="15.28515625" style="140" customWidth="1"/>
    <col min="15" max="15" width="21.5703125" style="151" customWidth="1"/>
    <col min="16" max="16" width="16" style="148" customWidth="1"/>
    <col min="17" max="17" width="16" style="109" customWidth="1"/>
    <col min="18" max="18" width="45.42578125" style="10" customWidth="1"/>
    <col min="19" max="16384" width="9.140625" style="93"/>
  </cols>
  <sheetData>
    <row r="1" spans="1:18" s="92" customFormat="1" x14ac:dyDescent="0.25">
      <c r="A1" s="64"/>
      <c r="B1" s="64" t="s">
        <v>265</v>
      </c>
      <c r="C1" s="64"/>
      <c r="D1" s="13"/>
      <c r="E1" s="13"/>
      <c r="F1" s="102"/>
      <c r="G1" s="102"/>
      <c r="H1" s="65"/>
      <c r="I1" s="65"/>
      <c r="J1" s="108"/>
      <c r="K1" s="14"/>
      <c r="L1" s="14"/>
      <c r="M1" s="14"/>
      <c r="N1" s="134"/>
      <c r="O1" s="149"/>
      <c r="P1" s="141"/>
      <c r="Q1" s="108"/>
      <c r="R1" s="14"/>
    </row>
    <row r="2" spans="1:18" s="92" customFormat="1" x14ac:dyDescent="0.25">
      <c r="A2" s="15"/>
      <c r="B2" s="102"/>
      <c r="C2" s="11"/>
      <c r="D2" s="13"/>
      <c r="E2" s="13"/>
      <c r="F2" s="11"/>
      <c r="G2" s="102"/>
      <c r="H2" s="65"/>
      <c r="I2" s="12"/>
      <c r="J2" s="12"/>
      <c r="K2" s="14"/>
      <c r="L2" s="14"/>
      <c r="M2" s="14"/>
      <c r="N2" s="134"/>
      <c r="O2" s="150"/>
      <c r="P2" s="141"/>
      <c r="Q2" s="108"/>
      <c r="R2" s="14"/>
    </row>
    <row r="3" spans="1:18" s="92" customFormat="1" x14ac:dyDescent="0.25">
      <c r="A3" s="12"/>
      <c r="B3" s="102"/>
      <c r="C3" s="11"/>
      <c r="D3" s="13"/>
      <c r="E3" s="13"/>
      <c r="F3" s="13"/>
      <c r="G3" s="102"/>
      <c r="H3" s="65"/>
      <c r="I3" s="65"/>
      <c r="J3" s="12"/>
      <c r="K3" s="14"/>
      <c r="L3" s="14"/>
      <c r="M3" s="14"/>
      <c r="N3" s="134"/>
      <c r="O3" s="149"/>
      <c r="P3" s="141"/>
      <c r="Q3" s="108"/>
      <c r="R3" s="14"/>
    </row>
    <row r="4" spans="1:18" ht="42.75" x14ac:dyDescent="0.25">
      <c r="A4" s="69" t="s">
        <v>9</v>
      </c>
      <c r="B4" s="69" t="s">
        <v>8</v>
      </c>
      <c r="C4" s="209" t="s">
        <v>10</v>
      </c>
      <c r="D4" s="211"/>
      <c r="E4" s="211"/>
      <c r="F4" s="210"/>
      <c r="G4" s="177" t="s">
        <v>1230</v>
      </c>
      <c r="H4" s="69" t="s">
        <v>11</v>
      </c>
      <c r="I4" s="69" t="s">
        <v>12</v>
      </c>
      <c r="J4" s="69" t="s">
        <v>13</v>
      </c>
      <c r="K4" s="69" t="s">
        <v>14</v>
      </c>
      <c r="L4" s="69" t="s">
        <v>952</v>
      </c>
      <c r="M4" s="69" t="s">
        <v>953</v>
      </c>
      <c r="N4" s="135" t="s">
        <v>944</v>
      </c>
      <c r="O4" s="135" t="s">
        <v>481</v>
      </c>
      <c r="P4" s="135" t="s">
        <v>480</v>
      </c>
      <c r="Q4" s="69" t="s">
        <v>1268</v>
      </c>
      <c r="R4" s="69" t="s">
        <v>499</v>
      </c>
    </row>
    <row r="5" spans="1:18" x14ac:dyDescent="0.25">
      <c r="A5" s="18"/>
      <c r="B5" s="18"/>
      <c r="C5" s="18" t="s">
        <v>15</v>
      </c>
      <c r="D5" s="18" t="s">
        <v>16</v>
      </c>
      <c r="E5" s="110" t="s">
        <v>17</v>
      </c>
      <c r="F5" s="18" t="s">
        <v>18</v>
      </c>
      <c r="G5" s="18" t="s">
        <v>639</v>
      </c>
      <c r="H5" s="66"/>
      <c r="I5" s="66"/>
      <c r="J5" s="131"/>
      <c r="K5" s="20"/>
      <c r="L5" s="21"/>
      <c r="M5" s="21"/>
      <c r="N5" s="136"/>
      <c r="O5" s="136"/>
      <c r="P5" s="136"/>
      <c r="Q5" s="104"/>
      <c r="R5" s="21"/>
    </row>
    <row r="6" spans="1:18" ht="57" x14ac:dyDescent="0.25">
      <c r="A6" s="23" t="s">
        <v>20</v>
      </c>
      <c r="B6" s="29" t="str">
        <f xml:space="preserve"> IF(VLOOKUP($A6,'Factur-X FR CII D16B - Flux 2'!$A6:$R264,2,FALSE)=0,"",VLOOKUP($A6,'Factur-X FR CII D16B - Flux 2'!$A6:$R264,2,FALSE))</f>
        <v>1.1</v>
      </c>
      <c r="C6" s="24" t="str">
        <f xml:space="preserve"> IF(VLOOKUP($A6,'Factur-X FR CII D16B - Flux 2'!$A6:$R264,3,FALSE)=0,"",VLOOKUP($A6,'Factur-X FR CII D16B - Flux 2'!$A6:$R264,3,FALSE))</f>
        <v>Numéro de facture</v>
      </c>
      <c r="D6" s="24"/>
      <c r="E6" s="24"/>
      <c r="F6" s="24"/>
      <c r="G6" s="101" t="str">
        <f xml:space="preserve"> IF(VLOOKUP($A6,'Factur-X FR CII D16B - Flux 2'!$A6:$R264,7,FALSE)=0,"",VLOOKUP($A6,'Factur-X FR CII D16B - Flux 2'!$A6:$R264,7,FALSE))</f>
        <v>/rsm:CrossIndustryInvoice/rsm:ExchangedDocument/ram:ID</v>
      </c>
      <c r="H6" s="28" t="str">
        <f xml:space="preserve"> IF(VLOOKUP($A6,'Factur-X FR CII D16B - Flux 2'!$A6:$R264,8,FALSE)=0,"",VLOOKUP($A6,'Factur-X FR CII D16B - Flux 2'!$A6:$R264,8,FALSE))</f>
        <v>IDENTIFIANT</v>
      </c>
      <c r="I6" s="28">
        <f xml:space="preserve"> IF(VLOOKUP($A6,'Factur-X FR CII D16B - Flux 2'!$A6:$R264,9,FALSE)=0,"",VLOOKUP($A6,'Factur-X FR CII D16B - Flux 2'!$A6:$R264,9,FALSE))</f>
        <v>20</v>
      </c>
      <c r="J6" s="28" t="str">
        <f xml:space="preserve"> IF(VLOOKUP($A6,'Factur-X FR CII D16B - Flux 2'!$A6:$R264,10,FALSE)=0,"",VLOOKUP($A6,'Factur-X FR CII D16B - Flux 2'!$A6:$R264,10,FALSE))</f>
        <v/>
      </c>
      <c r="K6" s="26" t="str">
        <f xml:space="preserve"> IF(VLOOKUP($A6,'Factur-X FR CII D16B - Flux 2'!$A6:$R264,11,FALSE)=0,"",VLOOKUP($A6,'Factur-X FR CII D16B - Flux 2'!$A6:$R264,11,FALSE))</f>
        <v/>
      </c>
      <c r="L6" s="27" t="str">
        <f xml:space="preserve"> IF(VLOOKUP($A6,'Factur-X FR CII D16B - Flux 2'!$A6:$R264,12,FALSE)=0,"",VLOOKUP($A6,'Factur-X FR CII D16B - Flux 2'!$A6:$R264,12,FALSE))</f>
        <v>Identification unique de la Facture.</v>
      </c>
      <c r="M6" s="27" t="str">
        <f xml:space="preserve"> IF(VLOOKUP($A6,'Factur-X FR CII D16B - Flux 2'!$A6:$R264,13,FALSE)=0,"",VLOOKUP($A6,'Factur-X FR CII D16B - Flux 2'!$A6:$R264,13,FALSE))</f>
        <v>Numéro séquentiel requis à l'Article 226(2) de la Directive 2006/112/CE [2], pour identifier la Facture de façon unique. Il peut être basé sur une ou plusieurs séries, qui peuvent comporter des caractères alphanumériques.</v>
      </c>
      <c r="N6" s="22" t="str">
        <f>IF(ISERROR(VLOOKUP($A6,'B2B - Flux 1 - UBL'!$A$6:$O690,15,FALSE)),"",VLOOKUP($A6,'B2B - Flux 1 - UBL'!$A$6:$O690,15,FALSE))</f>
        <v>DEMARRAGE</v>
      </c>
      <c r="O6" s="22" t="str">
        <f xml:space="preserve"> IF(VLOOKUP($A6,'Factur-X FR CII D16B - Flux 2'!$A6:$R264,14,FALSE)=0,"",VLOOKUP($A6,'Factur-X FR CII D16B - Flux 2'!$A6:$R264,14,FALSE))</f>
        <v>G1.05
G1.06
G1.42</v>
      </c>
      <c r="P6" s="22" t="str">
        <f xml:space="preserve"> IF(VLOOKUP($A6,'Factur-X FR CII D16B - Flux 2'!$A6:$R264,15,FALSE)=0,"",VLOOKUP($A6,'Factur-X FR CII D16B - Flux 2'!$A6:$R264,15,FALSE))</f>
        <v/>
      </c>
      <c r="Q6" s="22" t="str">
        <f xml:space="preserve"> IF(VLOOKUP($A6,'Factur-X FR CII D16B - Flux 2'!$A6:$R264,16,FALSE)=0,"",VLOOKUP($A6,'Factur-X FR CII D16B - Flux 2'!$A6:$R264,16,FALSE))</f>
        <v>BR-2</v>
      </c>
      <c r="R6" s="27" t="str">
        <f xml:space="preserve"> IF(VLOOKUP($A6,'Factur-X FR CII D16B - Flux 2'!$A6:$R264,17,FALSE)=0,"",VLOOKUP($A6,'Factur-X FR CII D16B - Flux 2'!$A6:$R264,17,FALSE))</f>
        <v/>
      </c>
    </row>
    <row r="7" spans="1:18" ht="42.75" x14ac:dyDescent="0.25">
      <c r="A7" s="23" t="s">
        <v>24</v>
      </c>
      <c r="B7" s="29" t="str">
        <f xml:space="preserve"> IF(VLOOKUP($A7,'Factur-X FR CII D16B - Flux 2'!$A7:$R265,2,FALSE)=0,"",VLOOKUP($A7,'Factur-X FR CII D16B - Flux 2'!$A7:$R265,2,FALSE))</f>
        <v>1.1</v>
      </c>
      <c r="C7" s="24" t="str">
        <f xml:space="preserve"> IF(VLOOKUP($A7,'Factur-X FR CII D16B - Flux 2'!$A7:$R265,3,FALSE)=0,"",VLOOKUP($A7,'Factur-X FR CII D16B - Flux 2'!$A7:$R265,3,FALSE))</f>
        <v>Date d'émission facture initiale / facture rectificative</v>
      </c>
      <c r="D7" s="24"/>
      <c r="E7" s="24"/>
      <c r="F7" s="24"/>
      <c r="G7" s="101" t="str">
        <f xml:space="preserve"> IF(VLOOKUP($A7,'Factur-X FR CII D16B - Flux 2'!$A7:$R265,7,FALSE)=0,"",VLOOKUP($A7,'Factur-X FR CII D16B - Flux 2'!$A7:$R265,7,FALSE))</f>
        <v>/rsm:CrossIndustryInvoice/rsm:ExchangedDocument/ram:IssueDateTime/udt:DateTimeString</v>
      </c>
      <c r="H7" s="28" t="str">
        <f xml:space="preserve"> IF(VLOOKUP($A7,'Factur-X FR CII D16B - Flux 2'!$A7:$R265,8,FALSE)=0,"",VLOOKUP($A7,'Factur-X FR CII D16B - Flux 2'!$A7:$R265,8,FALSE))</f>
        <v>DATE</v>
      </c>
      <c r="I7" s="28" t="str">
        <f xml:space="preserve"> IF(VLOOKUP($A7,'Factur-X FR CII D16B - Flux 2'!$A7:$R265,9,FALSE)=0,"",VLOOKUP($A7,'Factur-X FR CII D16B - Flux 2'!$A7:$R265,9,FALSE))</f>
        <v>ISO</v>
      </c>
      <c r="J7" s="28" t="str">
        <f ca="1" xml:space="preserve"> IF(VLOOKUP($A7,'Factur-X FR CII D16B - Flux 2'!$A7:$R265,10,FALSE)=0,"",VLOOKUP($A7,'Factur-X FR CII D16B - Flux 2'!$A7:$R265,10,FALSE))</f>
        <v>AAAAMMJJ</v>
      </c>
      <c r="K7" s="55" t="str">
        <f xml:space="preserve"> IF(VLOOKUP($A7,'Factur-X FR CII D16B - Flux 2'!$A7:$R265,11,FALSE)=0,"",VLOOKUP($A7,'Factur-X FR CII D16B - Flux 2'!$A7:$R265,11,FALSE))</f>
        <v/>
      </c>
      <c r="L7" s="27" t="str">
        <f xml:space="preserve"> IF(VLOOKUP($A7,'Factur-X FR CII D16B - Flux 2'!$A7:$R265,12,FALSE)=0,"",VLOOKUP($A7,'Factur-X FR CII D16B - Flux 2'!$A7:$R265,12,FALSE))</f>
        <v>Date à laquelle la Facture a été émise.</v>
      </c>
      <c r="M7" s="27" t="str">
        <f xml:space="preserve"> IF(VLOOKUP($A7,'Factur-X FR CII D16B - Flux 2'!$A7:$R265,13,FALSE)=0,"",VLOOKUP($A7,'Factur-X FR CII D16B - Flux 2'!$A7:$R265,13,FALSE))</f>
        <v/>
      </c>
      <c r="N7" s="137" t="str">
        <f>IF(ISERROR(VLOOKUP($A7,'B2B - Flux 1 - UBL'!$A$6:$O691,15,FALSE)),"",VLOOKUP($A7,'B2B - Flux 1 - UBL'!$A$6:$O691,15,FALSE))</f>
        <v>DEMARRAGE</v>
      </c>
      <c r="O7" s="144" t="str">
        <f xml:space="preserve"> IF(VLOOKUP($A7,'Factur-X FR CII D16B - Flux 2'!$A7:$R265,14,FALSE)=0,"",VLOOKUP($A7,'Factur-X FR CII D16B - Flux 2'!$A7:$R265,14,FALSE))</f>
        <v>G1.07
G1.09
G1.36</v>
      </c>
      <c r="P7" s="144" t="str">
        <f xml:space="preserve"> IF(VLOOKUP($A7,'Factur-X FR CII D16B - Flux 2'!$A7:$R265,15,FALSE)=0,"",VLOOKUP($A7,'Factur-X FR CII D16B - Flux 2'!$A7:$R265,15,FALSE))</f>
        <v/>
      </c>
      <c r="Q7" s="22" t="str">
        <f xml:space="preserve"> IF(VLOOKUP($A7,'Factur-X FR CII D16B - Flux 2'!$A7:$R265,16,FALSE)=0,"",VLOOKUP($A7,'Factur-X FR CII D16B - Flux 2'!$A7:$R265,16,FALSE))</f>
        <v>BR-3</v>
      </c>
      <c r="R7" s="27" t="str">
        <f xml:space="preserve"> IF(VLOOKUP($A7,'Factur-X FR CII D16B - Flux 2'!$A7:$R265,17,FALSE)=0,"",VLOOKUP($A7,'Factur-X FR CII D16B - Flux 2'!$A7:$R265,17,FALSE))</f>
        <v/>
      </c>
    </row>
    <row r="8" spans="1:18" ht="71.25" x14ac:dyDescent="0.25">
      <c r="A8" s="23" t="s">
        <v>29</v>
      </c>
      <c r="B8" s="29" t="str">
        <f xml:space="preserve"> IF(VLOOKUP($A8,'Factur-X FR CII D16B - Flux 2'!$A8:$R266,2,FALSE)=0,"",VLOOKUP($A8,'Factur-X FR CII D16B - Flux 2'!$A8:$R266,2,FALSE))</f>
        <v>1.1</v>
      </c>
      <c r="C8" s="24" t="str">
        <f xml:space="preserve"> IF(VLOOKUP($A8,'Factur-X FR CII D16B - Flux 2'!$A8:$R266,3,FALSE)=0,"",VLOOKUP($A8,'Factur-X FR CII D16B - Flux 2'!$A8:$R266,3,FALSE))</f>
        <v>Code de type de facture</v>
      </c>
      <c r="D8" s="24"/>
      <c r="E8" s="24"/>
      <c r="F8" s="24"/>
      <c r="G8" s="101" t="str">
        <f xml:space="preserve"> IF(VLOOKUP($A8,'Factur-X FR CII D16B - Flux 2'!$A8:$R266,7,FALSE)=0,"",VLOOKUP($A8,'Factur-X FR CII D16B - Flux 2'!$A8:$R266,7,FALSE))</f>
        <v>/rsm:CrossIndustryInvoice/rsm:ExchangedDocument/ram:TypeCode</v>
      </c>
      <c r="H8" s="28" t="str">
        <f xml:space="preserve"> IF(VLOOKUP($A8,'Factur-X FR CII D16B - Flux 2'!$A8:$R266,8,FALSE)=0,"",VLOOKUP($A8,'Factur-X FR CII D16B - Flux 2'!$A8:$R266,8,FALSE))</f>
        <v>CODE</v>
      </c>
      <c r="I8" s="28">
        <f xml:space="preserve"> IF(VLOOKUP($A8,'Factur-X FR CII D16B - Flux 2'!$A8:$R266,9,FALSE)=0,"",VLOOKUP($A8,'Factur-X FR CII D16B - Flux 2'!$A8:$R266,9,FALSE))</f>
        <v>3</v>
      </c>
      <c r="J8" s="28" t="str">
        <f xml:space="preserve"> IF(VLOOKUP($A8,'Factur-X FR CII D16B - Flux 2'!$A8:$R266,10,FALSE)=0,"",VLOOKUP($A8,'Factur-X FR CII D16B - Flux 2'!$A8:$R266,10,FALSE))</f>
        <v>UNTDID 1001</v>
      </c>
      <c r="K8" s="55" t="str">
        <f xml:space="preserve"> IF(VLOOKUP($A8,'Factur-X FR CII D16B - Flux 2'!$A8:$R266,11,FALSE)=0,"",VLOOKUP($A8,'Factur-X FR CII D16B - Flux 2'!$A8:$R266,11,FALSE))</f>
        <v/>
      </c>
      <c r="L8" s="27" t="str">
        <f xml:space="preserve"> IF(VLOOKUP($A8,'Factur-X FR CII D16B - Flux 2'!$A8:$R266,12,FALSE)=0,"",VLOOKUP($A8,'Factur-X FR CII D16B - Flux 2'!$A8:$R266,12,FALSE))</f>
        <v>Code spécifiant le type fonctionnel de la Facture.</v>
      </c>
      <c r="M8" s="27" t="str">
        <f xml:space="preserve"> IF(VLOOKUP($A8,'Factur-X FR CII D16B - Flux 2'!$A8:$R266,13,FALSE)=0,"",VLOOKUP($A8,'Factur-X FR CII D16B - Flux 2'!$A8:$R266,13,FALSE))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N8" s="137" t="str">
        <f>IF(ISERROR(VLOOKUP($A8,'B2B - Flux 1 - UBL'!$A$6:$O692,15,FALSE)),"",VLOOKUP($A8,'B2B - Flux 1 - UBL'!$A$6:$O692,15,FALSE))</f>
        <v>DEMARRAGE</v>
      </c>
      <c r="O8" s="144" t="str">
        <f xml:space="preserve"> IF(VLOOKUP($A8,'Factur-X FR CII D16B - Flux 2'!$A8:$R266,14,FALSE)=0,"",VLOOKUP($A8,'Factur-X FR CII D16B - Flux 2'!$A8:$R266,14,FALSE))</f>
        <v>G1.01</v>
      </c>
      <c r="P8" s="144" t="str">
        <f xml:space="preserve"> IF(VLOOKUP($A8,'Factur-X FR CII D16B - Flux 2'!$A8:$R266,15,FALSE)=0,"",VLOOKUP($A8,'Factur-X FR CII D16B - Flux 2'!$A8:$R266,15,FALSE))</f>
        <v/>
      </c>
      <c r="Q8" s="22" t="str">
        <f xml:space="preserve"> IF(VLOOKUP($A8,'Factur-X FR CII D16B - Flux 2'!$A8:$R266,16,FALSE)=0,"",VLOOKUP($A8,'Factur-X FR CII D16B - Flux 2'!$A8:$R266,16,FALSE))</f>
        <v>BR-4</v>
      </c>
      <c r="R8" s="27" t="str">
        <f xml:space="preserve"> IF(VLOOKUP($A8,'Factur-X FR CII D16B - Flux 2'!$A8:$R266,17,FALSE)=0,"",VLOOKUP($A8,'Factur-X FR CII D16B - Flux 2'!$A8:$R266,17,FALSE))</f>
        <v/>
      </c>
    </row>
    <row r="9" spans="1:18" ht="114" x14ac:dyDescent="0.25">
      <c r="A9" s="23" t="s">
        <v>33</v>
      </c>
      <c r="B9" s="29" t="str">
        <f xml:space="preserve"> IF(VLOOKUP($A9,'Factur-X FR CII D16B - Flux 2'!$A9:$R267,2,FALSE)=0,"",VLOOKUP($A9,'Factur-X FR CII D16B - Flux 2'!$A9:$R267,2,FALSE))</f>
        <v>1.1</v>
      </c>
      <c r="C9" s="24" t="str">
        <f xml:space="preserve"> IF(VLOOKUP($A9,'Factur-X FR CII D16B - Flux 2'!$A9:$R267,3,FALSE)=0,"",VLOOKUP($A9,'Factur-X FR CII D16B - Flux 2'!$A9:$R267,3,FALSE))</f>
        <v>Code de devise de la facture</v>
      </c>
      <c r="D9" s="24"/>
      <c r="E9" s="24"/>
      <c r="F9" s="24"/>
      <c r="G9" s="101" t="str">
        <f xml:space="preserve"> IF(VLOOKUP($A9,'Factur-X FR CII D16B - Flux 2'!$A9:$R267,7,FALSE)=0,"",VLOOKUP($A9,'Factur-X FR CII D16B - Flux 2'!$A9:$R267,7,FALSE))</f>
        <v>/rsm:CrossIndustryInvoice/rsm:SupplyChainTradeTransaction/ram:ApplicableHeaderTradeSettlement/ram:InvoiceCurrencyCode</v>
      </c>
      <c r="H9" s="28" t="str">
        <f xml:space="preserve"> IF(VLOOKUP($A9,'Factur-X FR CII D16B - Flux 2'!$A9:$R267,8,FALSE)=0,"",VLOOKUP($A9,'Factur-X FR CII D16B - Flux 2'!$A9:$R267,8,FALSE))</f>
        <v>CODE</v>
      </c>
      <c r="I9" s="28">
        <f xml:space="preserve"> IF(VLOOKUP($A9,'Factur-X FR CII D16B - Flux 2'!$A9:$R267,9,FALSE)=0,"",VLOOKUP($A9,'Factur-X FR CII D16B - Flux 2'!$A9:$R267,9,FALSE))</f>
        <v>3</v>
      </c>
      <c r="J9" s="28" t="str">
        <f xml:space="preserve"> IF(VLOOKUP($A9,'Factur-X FR CII D16B - Flux 2'!$A9:$R267,10,FALSE)=0,"",VLOOKUP($A9,'Factur-X FR CII D16B - Flux 2'!$A9:$R267,10,FALSE))</f>
        <v>ISO 4217</v>
      </c>
      <c r="K9" s="29" t="str">
        <f xml:space="preserve"> IF(VLOOKUP($A9,'Factur-X FR CII D16B - Flux 2'!$A9:$R267,11,FALSE)=0,"",VLOOKUP($A9,'Factur-X FR CII D16B - Flux 2'!$A9:$R267,11,FALSE))</f>
        <v/>
      </c>
      <c r="L9" s="27" t="str">
        <f xml:space="preserve"> IF(VLOOKUP($A9,'Factur-X FR CII D16B - Flux 2'!$A9:$R267,12,FALSE)=0,"",VLOOKUP($A9,'Factur-X FR CII D16B - Flux 2'!$A9:$R267,12,FALSE))</f>
        <v>Devise dans laquelle tous les montants de la Facture sont exprimés, à l'exception du montant total de la TVA dans la devise de comptabilisation.</v>
      </c>
      <c r="M9" s="27" t="str">
        <f xml:space="preserve"> IF(VLOOKUP($A9,'Factur-X FR CII D16B - Flux 2'!$A9:$R267,13,FALSE)=0,"",VLOOKUP($A9,'Factur-X FR CII D16B - Flux 2'!$A9:$R267,13,FALSE))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N9" s="137" t="str">
        <f>IF(ISERROR(VLOOKUP($A9,'B2B - Flux 1 - UBL'!$A$6:$O693,15,FALSE)),"",VLOOKUP($A9,'B2B - Flux 1 - UBL'!$A$6:$O693,15,FALSE))</f>
        <v>DEMARRAGE</v>
      </c>
      <c r="O9" s="144" t="str">
        <f xml:space="preserve"> IF(VLOOKUP($A9,'Factur-X FR CII D16B - Flux 2'!$A9:$R267,14,FALSE)=0,"",VLOOKUP($A9,'Factur-X FR CII D16B - Flux 2'!$A9:$R267,14,FALSE))</f>
        <v>G1.10</v>
      </c>
      <c r="P9" s="144" t="str">
        <f xml:space="preserve"> IF(VLOOKUP($A9,'Factur-X FR CII D16B - Flux 2'!$A9:$R267,15,FALSE)=0,"",VLOOKUP($A9,'Factur-X FR CII D16B - Flux 2'!$A9:$R267,15,FALSE))</f>
        <v/>
      </c>
      <c r="Q9" s="22" t="str">
        <f xml:space="preserve"> IF(VLOOKUP($A9,'Factur-X FR CII D16B - Flux 2'!$A9:$R267,16,FALSE)=0,"",VLOOKUP($A9,'Factur-X FR CII D16B - Flux 2'!$A9:$R267,16,FALSE))</f>
        <v>BR-5</v>
      </c>
      <c r="R9" s="27" t="str">
        <f xml:space="preserve"> IF(VLOOKUP($A9,'Factur-X FR CII D16B - Flux 2'!$A9:$R267,17,FALSE)=0,"",VLOOKUP($A9,'Factur-X FR CII D16B - Flux 2'!$A9:$R267,17,FALSE))</f>
        <v/>
      </c>
    </row>
    <row r="10" spans="1:18" ht="142.5" x14ac:dyDescent="0.25">
      <c r="A10" s="23" t="s">
        <v>270</v>
      </c>
      <c r="B10" s="29" t="str">
        <f xml:space="preserve"> IF(VLOOKUP($A10,'Factur-X FR CII D16B - Flux 2'!$A10:$R268,2,FALSE)=0,"",VLOOKUP($A10,'Factur-X FR CII D16B - Flux 2'!$A10:$R268,2,FALSE))</f>
        <v>0.1</v>
      </c>
      <c r="C10" s="24" t="str">
        <f xml:space="preserve"> IF(VLOOKUP($A10,'Factur-X FR CII D16B - Flux 2'!$A10:$R268,3,FALSE)=0,"",VLOOKUP($A10,'Factur-X FR CII D16B - Flux 2'!$A10:$R268,3,FALSE))</f>
        <v>Code de devise de comptabilisation de la TVA</v>
      </c>
      <c r="D10" s="24"/>
      <c r="E10" s="24"/>
      <c r="F10" s="24"/>
      <c r="G10" s="101" t="str">
        <f xml:space="preserve"> IF(VLOOKUP($A10,'Factur-X FR CII D16B - Flux 2'!$A10:$R268,7,FALSE)=0,"",VLOOKUP($A10,'Factur-X FR CII D16B - Flux 2'!$A10:$R268,7,FALSE))</f>
        <v>/rsm:CrossIndustryInvoice/rsm:SupplyChainTradeTransaction/ram:ApplicableHeaderTradeSettlement/ram:TaxCurrencyCode</v>
      </c>
      <c r="H10" s="28" t="str">
        <f xml:space="preserve"> IF(VLOOKUP($A10,'Factur-X FR CII D16B - Flux 2'!$A10:$R268,8,FALSE)=0,"",VLOOKUP($A10,'Factur-X FR CII D16B - Flux 2'!$A10:$R268,8,FALSE))</f>
        <v>CODE</v>
      </c>
      <c r="I10" s="28">
        <f xml:space="preserve"> IF(VLOOKUP($A10,'Factur-X FR CII D16B - Flux 2'!$A10:$R268,9,FALSE)=0,"",VLOOKUP($A10,'Factur-X FR CII D16B - Flux 2'!$A10:$R268,9,FALSE))</f>
        <v>3</v>
      </c>
      <c r="J10" s="28" t="str">
        <f xml:space="preserve"> IF(VLOOKUP($A10,'Factur-X FR CII D16B - Flux 2'!$A10:$R268,10,FALSE)=0,"",VLOOKUP($A10,'Factur-X FR CII D16B - Flux 2'!$A10:$R268,10,FALSE))</f>
        <v>ISO 4217</v>
      </c>
      <c r="K10" s="29" t="str">
        <f xml:space="preserve"> IF(VLOOKUP($A10,'Factur-X FR CII D16B - Flux 2'!$A10:$R268,11,FALSE)=0,"",VLOOKUP($A10,'Factur-X FR CII D16B - Flux 2'!$A10:$R268,11,FALSE))</f>
        <v/>
      </c>
      <c r="L10" s="27" t="str">
        <f xml:space="preserve"> IF(VLOOKUP($A10,'Factur-X FR CII D16B - Flux 2'!$A10:$R268,12,FALSE)=0,"",VLOOKUP($A10,'Factur-X FR CII D16B - Flux 2'!$A10:$R268,12,FALSE))</f>
        <v>Devise utilisée pour la comptabilisation et la déclaration de la TVA, acceptée ou exigée dans le pays du Vendeur.</v>
      </c>
      <c r="M10" s="27" t="str">
        <f xml:space="preserve"> IF(VLOOKUP($A10,'Factur-X FR CII D16B - Flux 2'!$A10:$R268,13,FALSE)=0,"",VLOOKUP($A10,'Factur-X FR CII D16B - Flux 2'!$A10:$R268,13,FALSE))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N10" s="137" t="str">
        <f>IF(ISERROR(VLOOKUP($A10,'B2B - Flux 1 - UBL'!$A$6:$O694,15,FALSE)),"",VLOOKUP($A10,'B2B - Flux 1 - UBL'!$A$6:$O694,15,FALSE))</f>
        <v>DEMARRAGE</v>
      </c>
      <c r="O10" s="144" t="str">
        <f xml:space="preserve"> IF(VLOOKUP($A10,'Factur-X FR CII D16B - Flux 2'!$A10:$R268,14,FALSE)=0,"",VLOOKUP($A10,'Factur-X FR CII D16B - Flux 2'!$A10:$R268,14,FALSE))</f>
        <v>G1.10
G6.08</v>
      </c>
      <c r="P10" s="144" t="str">
        <f xml:space="preserve"> IF(VLOOKUP($A10,'Factur-X FR CII D16B - Flux 2'!$A10:$R268,15,FALSE)=0,"",VLOOKUP($A10,'Factur-X FR CII D16B - Flux 2'!$A10:$R268,15,FALSE))</f>
        <v/>
      </c>
      <c r="Q10" s="22" t="str">
        <f xml:space="preserve"> IF(VLOOKUP($A10,'Factur-X FR CII D16B - Flux 2'!$A10:$R268,16,FALSE)=0,"",VLOOKUP($A10,'Factur-X FR CII D16B - Flux 2'!$A10:$R268,16,FALSE))</f>
        <v/>
      </c>
      <c r="R10" s="27" t="str">
        <f xml:space="preserve"> IF(VLOOKUP($A10,'Factur-X FR CII D16B - Flux 2'!$A10:$R268,17,FALSE)=0,"",VLOOKUP($A10,'Factur-X FR CII D16B - Flux 2'!$A10:$R268,17,FALSE))</f>
        <v/>
      </c>
    </row>
    <row r="11" spans="1:18" ht="142.5" x14ac:dyDescent="0.25">
      <c r="A11" s="23" t="s">
        <v>37</v>
      </c>
      <c r="B11" s="29" t="str">
        <f xml:space="preserve"> IF(VLOOKUP($A11,'Factur-X FR CII D16B - Flux 2'!$A11:$R269,2,FALSE)=0,"",VLOOKUP($A11,'Factur-X FR CII D16B - Flux 2'!$A11:$R269,2,FALSE))</f>
        <v>0.1</v>
      </c>
      <c r="C11" s="24" t="str">
        <f xml:space="preserve"> IF(VLOOKUP($A11,'Factur-X FR CII D16B - Flux 2'!$A11:$R269,3,FALSE)=0,"",VLOOKUP($A11,'Factur-X FR CII D16B - Flux 2'!$A11:$R269,3,FALSE))</f>
        <v>Option de paiement de TVA</v>
      </c>
      <c r="D11" s="24"/>
      <c r="E11" s="24"/>
      <c r="F11" s="24"/>
      <c r="G11" s="101" t="str">
        <f xml:space="preserve"> IF(VLOOKUP($A11,'Factur-X FR CII D16B - Flux 2'!$A11:$R269,7,FALSE)=0,"",VLOOKUP($A11,'Factur-X FR CII D16B - Flux 2'!$A11:$R269,7,FALSE))</f>
        <v>/rsm:CrossIndustryInvoice/rsm:SupplyChainTradeTransaction/ram:ApplicableHeaderTradeSettlement/ram:ApplicableTradeTax/ram:DueDateTypeCode</v>
      </c>
      <c r="H11" s="28" t="str">
        <f xml:space="preserve"> IF(VLOOKUP($A11,'Factur-X FR CII D16B - Flux 2'!$A11:$R269,8,FALSE)=0,"",VLOOKUP($A11,'Factur-X FR CII D16B - Flux 2'!$A11:$R269,8,FALSE))</f>
        <v>CODE</v>
      </c>
      <c r="I11" s="28">
        <f xml:space="preserve"> IF(VLOOKUP($A11,'Factur-X FR CII D16B - Flux 2'!$A11:$R269,9,FALSE)=0,"",VLOOKUP($A11,'Factur-X FR CII D16B - Flux 2'!$A11:$R269,9,FALSE))</f>
        <v>2</v>
      </c>
      <c r="J11" s="28" t="str">
        <f xml:space="preserve"> IF(VLOOKUP($A11,'Factur-X FR CII D16B - Flux 2'!$A11:$R269,10,FALSE)=0,"",VLOOKUP($A11,'Factur-X FR CII D16B - Flux 2'!$A11:$R269,10,FALSE))</f>
        <v>UNTDID 2475</v>
      </c>
      <c r="K11" s="55" t="str">
        <f xml:space="preserve"> IF(VLOOKUP($A11,'Factur-X FR CII D16B - Flux 2'!$A11:$R269,11,FALSE)=0,"",VLOOKUP($A11,'Factur-X FR CII D16B - Flux 2'!$A11:$R269,11,FALSE))</f>
        <v/>
      </c>
      <c r="L11" s="27" t="str">
        <f xml:space="preserve"> IF(VLOOKUP($A11,'Factur-X FR CII D16B - Flux 2'!$A11:$R269,12,FALSE)=0,"",VLOOKUP($A11,'Factur-X FR CII D16B - Flux 2'!$A11:$R269,12,FALSE))</f>
        <v>Code spécifiant la date à laquelle la TVA devient imputable pour le Vendeur et pour l'Acheteur</v>
      </c>
      <c r="M11" s="27" t="str">
        <f xml:space="preserve"> IF(VLOOKUP($A11,'Factur-X FR CII D16B - Flux 2'!$A11:$R269,13,FALSE)=0,"",VLOOKUP($A11,'Factur-X FR CII D16B - Flux 2'!$A11:$R269,13,FALSE))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N11" s="137" t="str">
        <f>IF(ISERROR(VLOOKUP($A11,'B2B - Flux 1 - UBL'!$A$6:$O696,15,FALSE)),"",VLOOKUP($A11,'B2B - Flux 1 - UBL'!$A$6:$O696,15,FALSE))</f>
        <v>DEMARRAGE</v>
      </c>
      <c r="O11" s="144" t="str">
        <f xml:space="preserve"> IF(VLOOKUP($A11,'Factur-X FR CII D16B - Flux 2'!$A11:$R269,14,FALSE)=0,"",VLOOKUP($A11,'Factur-X FR CII D16B - Flux 2'!$A11:$R269,14,FALSE))</f>
        <v>G1.43
G6.08</v>
      </c>
      <c r="P11" s="144" t="str">
        <f xml:space="preserve"> IF(VLOOKUP($A11,'Factur-X FR CII D16B - Flux 2'!$A11:$R269,15,FALSE)=0,"",VLOOKUP($A11,'Factur-X FR CII D16B - Flux 2'!$A11:$R269,15,FALSE))</f>
        <v/>
      </c>
      <c r="Q11" s="22" t="str">
        <f xml:space="preserve"> IF(VLOOKUP($A11,'Factur-X FR CII D16B - Flux 2'!$A11:$R269,16,FALSE)=0,"",VLOOKUP($A11,'Factur-X FR CII D16B - Flux 2'!$A11:$R269,16,FALSE))</f>
        <v>BR-CO-3</v>
      </c>
      <c r="R11" s="27" t="str">
        <f xml:space="preserve"> IF(VLOOKUP($A11,'Factur-X FR CII D16B - Flux 2'!$A11:$R269,17,FALSE)=0,"",VLOOKUP($A11,'Factur-X FR CII D16B - Flux 2'!$A11:$R269,17,FALSE))</f>
        <v/>
      </c>
    </row>
    <row r="12" spans="1:18" ht="42.75" x14ac:dyDescent="0.25">
      <c r="A12" s="23" t="s">
        <v>47</v>
      </c>
      <c r="B12" s="29" t="str">
        <f xml:space="preserve"> IF(VLOOKUP($A12,'Factur-X FR CII D16B - Flux 2'!$A12:$R270,2,FALSE)=0,"",VLOOKUP($A12,'Factur-X FR CII D16B - Flux 2'!$A12:$R270,2,FALSE))</f>
        <v>0.1</v>
      </c>
      <c r="C12" s="24" t="str">
        <f xml:space="preserve"> IF(VLOOKUP($A12,'Factur-X FR CII D16B - Flux 2'!$A12:$R270,3,FALSE)=0,"",VLOOKUP($A12,'Factur-X FR CII D16B - Flux 2'!$A12:$R270,3,FALSE))</f>
        <v>Conditions de paiement</v>
      </c>
      <c r="D12" s="24"/>
      <c r="E12" s="24"/>
      <c r="F12" s="24"/>
      <c r="G12" s="101" t="str">
        <f xml:space="preserve"> IF(VLOOKUP($A12,'Factur-X FR CII D16B - Flux 2'!$A12:$R270,7,FALSE)=0,"",VLOOKUP($A12,'Factur-X FR CII D16B - Flux 2'!$A12:$R270,7,FALSE))</f>
        <v>/rsm:CrossIndustryInvoice/rsm:SupplyChainTradeTransaction/ram:ApplicableHeaderTradeSettlement/ram:SpecifiedTradePaymentTerms/ram:Description</v>
      </c>
      <c r="H12" s="28" t="str">
        <f xml:space="preserve"> IF(VLOOKUP($A12,'Factur-X FR CII D16B - Flux 2'!$A12:$R270,8,FALSE)=0,"",VLOOKUP($A12,'Factur-X FR CII D16B - Flux 2'!$A12:$R270,8,FALSE))</f>
        <v>TEXTE</v>
      </c>
      <c r="I12" s="29">
        <f xml:space="preserve"> IF(VLOOKUP($A12,'Factur-X FR CII D16B - Flux 2'!$A12:$R270,9,FALSE)=0,"",VLOOKUP($A12,'Factur-X FR CII D16B - Flux 2'!$A12:$R270,9,FALSE))</f>
        <v>1024</v>
      </c>
      <c r="J12" s="28" t="str">
        <f xml:space="preserve"> IF(VLOOKUP($A12,'Factur-X FR CII D16B - Flux 2'!$A12:$R270,10,FALSE)=0,"",VLOOKUP($A12,'Factur-X FR CII D16B - Flux 2'!$A12:$R270,10,FALSE))</f>
        <v/>
      </c>
      <c r="K12" s="55" t="str">
        <f xml:space="preserve"> IF(VLOOKUP($A12,'Factur-X FR CII D16B - Flux 2'!$A12:$R270,11,FALSE)=0,"",VLOOKUP($A12,'Factur-X FR CII D16B - Flux 2'!$A12:$R270,11,FALSE))</f>
        <v/>
      </c>
      <c r="L12" s="27" t="str">
        <f xml:space="preserve"> IF(VLOOKUP($A12,'Factur-X FR CII D16B - Flux 2'!$A12:$R270,12,FALSE)=0,"",VLOOKUP($A12,'Factur-X FR CII D16B - Flux 2'!$A12:$R270,12,FALSE))</f>
        <v>Description textuelle des conditions de paiement applicables au montant à payer (y compris la description des pénalités éventuelles).</v>
      </c>
      <c r="M12" s="27" t="str">
        <f xml:space="preserve"> IF(VLOOKUP($A12,'Factur-X FR CII D16B - Flux 2'!$A12:$R270,13,FALSE)=0,"",VLOOKUP($A12,'Factur-X FR CII D16B - Flux 2'!$A12:$R270,13,FALSE))</f>
        <v>Cet élément peut contenir plusieurs lignes et plusieurs termes.</v>
      </c>
      <c r="N12" s="137" t="str">
        <f>IF(ISERROR(VLOOKUP($A12,'B2B - Flux 1 - UBL'!$A$6:$O709,15,FALSE)),"",VLOOKUP($A12,'B2B - Flux 1 - UBL'!$A$6:$O709,15,FALSE))</f>
        <v>CIBLE</v>
      </c>
      <c r="O12" s="144" t="str">
        <f xml:space="preserve"> IF(VLOOKUP($A12,'Factur-X FR CII D16B - Flux 2'!$A12:$R270,14,FALSE)=0,"",VLOOKUP($A12,'Factur-X FR CII D16B - Flux 2'!$A12:$R270,14,FALSE))</f>
        <v>P1.08
G6.09</v>
      </c>
      <c r="P12" s="144" t="str">
        <f xml:space="preserve"> IF(VLOOKUP($A12,'Factur-X FR CII D16B - Flux 2'!$A12:$R270,15,FALSE)=0,"",VLOOKUP($A12,'Factur-X FR CII D16B - Flux 2'!$A12:$R270,15,FALSE))</f>
        <v/>
      </c>
      <c r="Q12" s="22" t="str">
        <f xml:space="preserve"> IF(VLOOKUP($A12,'Factur-X FR CII D16B - Flux 2'!$A12:$R270,16,FALSE)=0,"",VLOOKUP($A12,'Factur-X FR CII D16B - Flux 2'!$A12:$R270,16,FALSE))</f>
        <v>BR-CO-25</v>
      </c>
      <c r="R12" s="27" t="str">
        <f xml:space="preserve"> IF(VLOOKUP($A12,'Factur-X FR CII D16B - Flux 2'!$A12:$R270,17,FALSE)=0,"",VLOOKUP($A12,'Factur-X FR CII D16B - Flux 2'!$A12:$R270,17,FALSE))</f>
        <v/>
      </c>
    </row>
    <row r="13" spans="1:18" ht="42.75" x14ac:dyDescent="0.25">
      <c r="A13" s="23" t="s">
        <v>51</v>
      </c>
      <c r="B13" s="29" t="str">
        <f xml:space="preserve"> IF(VLOOKUP($A13,'Factur-X FR CII D16B - Flux 2'!$A13:$R271,2,FALSE)=0,"",VLOOKUP($A13,'Factur-X FR CII D16B - Flux 2'!$A13:$R271,2,FALSE))</f>
        <v>0.N</v>
      </c>
      <c r="C13" s="40" t="str">
        <f xml:space="preserve"> IF(VLOOKUP($A13,'Factur-X FR CII D16B - Flux 2'!$A13:$R271,3,FALSE)=0,"",VLOOKUP($A13,'Factur-X FR CII D16B - Flux 2'!$A13:$R271,3,FALSE))</f>
        <v>NOTE DE FACTURE</v>
      </c>
      <c r="D13" s="24"/>
      <c r="E13" s="24"/>
      <c r="F13" s="24"/>
      <c r="G13" s="101" t="str">
        <f xml:space="preserve"> IF(VLOOKUP($A13,'Factur-X FR CII D16B - Flux 2'!$A13:$R271,7,FALSE)=0,"",VLOOKUP($A13,'Factur-X FR CII D16B - Flux 2'!$A13:$R271,7,FALSE))</f>
        <v>/rsm:CrossIndustryInvoice/rsm:ExchangedDocument/ram:IncludedNote</v>
      </c>
      <c r="H13" s="67" t="str">
        <f xml:space="preserve"> IF(VLOOKUP($A13,'Factur-X FR CII D16B - Flux 2'!$A13:$R271,8,FALSE)=0,"",VLOOKUP($A13,'Factur-X FR CII D16B - Flux 2'!$A13:$R271,8,FALSE))</f>
        <v/>
      </c>
      <c r="I13" s="118" t="str">
        <f xml:space="preserve"> IF(VLOOKUP($A13,'Factur-X FR CII D16B - Flux 2'!$A13:$R271,9,FALSE)=0,"",VLOOKUP($A13,'Factur-X FR CII D16B - Flux 2'!$A13:$R271,9,FALSE))</f>
        <v/>
      </c>
      <c r="J13" s="173" t="str">
        <f xml:space="preserve"> IF(VLOOKUP($A13,'Factur-X FR CII D16B - Flux 2'!$A13:$R271,10,FALSE)=0,"",VLOOKUP($A13,'Factur-X FR CII D16B - Flux 2'!$A13:$R271,10,FALSE))</f>
        <v/>
      </c>
      <c r="K13" s="118" t="str">
        <f xml:space="preserve"> IF(VLOOKUP($A13,'Factur-X FR CII D16B - Flux 2'!$A13:$R271,11,FALSE)=0,"",VLOOKUP($A13,'Factur-X FR CII D16B - Flux 2'!$A13:$R271,11,FALSE))</f>
        <v/>
      </c>
      <c r="L13" s="132" t="str">
        <f xml:space="preserve"> IF(VLOOKUP($A13,'Factur-X FR CII D16B - Flux 2'!$A13:$R271,12,FALSE)=0,"",VLOOKUP($A13,'Factur-X FR CII D16B - Flux 2'!$A13:$R271,12,FALSE))</f>
        <v>Groupe de termes métier fournissant des notes en texte pertinentes dans la facture, associées à un indicateur précisant le sujet de la note.</v>
      </c>
      <c r="M13" s="132" t="str">
        <f xml:space="preserve"> IF(VLOOKUP($A13,'Factur-X FR CII D16B - Flux 2'!$A13:$R271,13,FALSE)=0,"",VLOOKUP($A13,'Factur-X FR CII D16B - Flux 2'!$A13:$R271,13,FALSE))</f>
        <v/>
      </c>
      <c r="N13" s="138" t="str">
        <f>IF(ISERROR(VLOOKUP($A13,'B2B - Flux 1 - UBL'!$A$6:$O710,15,FALSE)),"",VLOOKUP($A13,'B2B - Flux 1 - UBL'!$A$6:$O710,15,FALSE))</f>
        <v>DEMARRAGE</v>
      </c>
      <c r="O13" s="146" t="str">
        <f xml:space="preserve"> IF(VLOOKUP($A13,'Factur-X FR CII D16B - Flux 2'!$A13:$R271,14,FALSE)=0,"",VLOOKUP($A13,'Factur-X FR CII D16B - Flux 2'!$A13:$R271,14,FALSE))</f>
        <v>G6.08</v>
      </c>
      <c r="P13" s="118" t="str">
        <f xml:space="preserve"> IF(VLOOKUP($A13,'Factur-X FR CII D16B - Flux 2'!$A13:$R271,15,FALSE)=0,"",VLOOKUP($A13,'Factur-X FR CII D16B - Flux 2'!$A13:$R271,15,FALSE))</f>
        <v/>
      </c>
      <c r="Q13" s="67" t="str">
        <f xml:space="preserve"> IF(VLOOKUP($A13,'Factur-X FR CII D16B - Flux 2'!$A13:$R271,16,FALSE)=0,"",VLOOKUP($A13,'Factur-X FR CII D16B - Flux 2'!$A13:$R271,16,FALSE))</f>
        <v/>
      </c>
      <c r="R13" s="118" t="str">
        <f xml:space="preserve"> IF(VLOOKUP($A13,'Factur-X FR CII D16B - Flux 2'!$A13:$R271,17,FALSE)=0,"",VLOOKUP($A13,'Factur-X FR CII D16B - Flux 2'!$A13:$R271,17,FALSE))</f>
        <v/>
      </c>
    </row>
    <row r="14" spans="1:18" ht="28.5" x14ac:dyDescent="0.25">
      <c r="A14" s="35" t="s">
        <v>53</v>
      </c>
      <c r="B14" s="29" t="str">
        <f xml:space="preserve"> IF(VLOOKUP($A14,'Factur-X FR CII D16B - Flux 2'!$A14:$R272,2,FALSE)=0,"",VLOOKUP($A14,'Factur-X FR CII D16B - Flux 2'!$A14:$R272,2,FALSE))</f>
        <v>0.1</v>
      </c>
      <c r="C14" s="31"/>
      <c r="D14" s="32" t="str">
        <f xml:space="preserve"> IF(VLOOKUP($A14,'Factur-X FR CII D16B - Flux 2'!$A14:$R272,4,FALSE)=0,"",VLOOKUP($A14,'Factur-X FR CII D16B - Flux 2'!$A14:$R272,4,FALSE))</f>
        <v>Code du sujet de la note de facture</v>
      </c>
      <c r="E14" s="32"/>
      <c r="F14" s="33"/>
      <c r="G14" s="101" t="str">
        <f xml:space="preserve"> IF(VLOOKUP($A14,'Factur-X FR CII D16B - Flux 2'!$A14:$R272,7,FALSE)=0,"",VLOOKUP($A14,'Factur-X FR CII D16B - Flux 2'!$A14:$R272,7,FALSE))</f>
        <v>/rsm:CrossIndustryInvoice/rsm:ExchangedDocument/ram:IncludedNote/ram:SubjectCode</v>
      </c>
      <c r="H14" s="47" t="str">
        <f xml:space="preserve"> IF(VLOOKUP($A14,'Factur-X FR CII D16B - Flux 2'!$A14:$R272,8,FALSE)=0,"",VLOOKUP($A14,'Factur-X FR CII D16B - Flux 2'!$A14:$R272,8,FALSE))</f>
        <v>TEXTE</v>
      </c>
      <c r="I14" s="28">
        <f xml:space="preserve"> IF(VLOOKUP($A14,'Factur-X FR CII D16B - Flux 2'!$A14:$R272,9,FALSE)=0,"",VLOOKUP($A14,'Factur-X FR CII D16B - Flux 2'!$A14:$R272,9,FALSE))</f>
        <v>3</v>
      </c>
      <c r="J14" s="28" t="str">
        <f xml:space="preserve"> IF(VLOOKUP($A14,'Factur-X FR CII D16B - Flux 2'!$A14:$R272,10,FALSE)=0,"",VLOOKUP($A14,'Factur-X FR CII D16B - Flux 2'!$A14:$R272,10,FALSE))</f>
        <v>UNTDID 4451</v>
      </c>
      <c r="K14" s="55" t="str">
        <f xml:space="preserve"> IF(VLOOKUP($A14,'Factur-X FR CII D16B - Flux 2'!$A14:$R272,11,FALSE)=0,"",VLOOKUP($A14,'Factur-X FR CII D16B - Flux 2'!$A14:$R272,11,FALSE))</f>
        <v/>
      </c>
      <c r="L14" s="158" t="str">
        <f xml:space="preserve"> IF(VLOOKUP($A14,'Factur-X FR CII D16B - Flux 2'!$A14:$R272,12,FALSE)=0,"",VLOOKUP($A14,'Factur-X FR CII D16B - Flux 2'!$A14:$R272,12,FALSE))</f>
        <v>Sujet de la note en texte suivant.</v>
      </c>
      <c r="M14" s="158" t="str">
        <f xml:space="preserve"> IF(VLOOKUP($A14,'Factur-X FR CII D16B - Flux 2'!$A14:$R272,13,FALSE)=0,"",VLOOKUP($A14,'Factur-X FR CII D16B - Flux 2'!$A14:$R272,13,FALSE))</f>
        <v>Doit être choisi permi les codes disponibles dans la liste UNTDID 4451 [6].</v>
      </c>
      <c r="N14" s="137" t="str">
        <f>IF(ISERROR(VLOOKUP($A14,'B2B - Flux 1 - UBL'!$A$6:$O711,15,FALSE)),"",VLOOKUP($A14,'B2B - Flux 1 - UBL'!$A$6:$O711,15,FALSE))</f>
        <v>DEMARRAGE</v>
      </c>
      <c r="O14" s="144" t="str">
        <f xml:space="preserve"> IF(VLOOKUP($A14,'Factur-X FR CII D16B - Flux 2'!$A14:$R272,14,FALSE)=0,"",VLOOKUP($A14,'Factur-X FR CII D16B - Flux 2'!$A14:$R272,14,FALSE))</f>
        <v>G1.52
G6.08</v>
      </c>
      <c r="P14" s="144" t="str">
        <f xml:space="preserve"> IF(VLOOKUP($A14,'Factur-X FR CII D16B - Flux 2'!$A14:$R272,15,FALSE)=0,"",VLOOKUP($A14,'Factur-X FR CII D16B - Flux 2'!$A14:$R272,15,FALSE))</f>
        <v/>
      </c>
      <c r="Q14" s="22" t="str">
        <f xml:space="preserve"> IF(VLOOKUP($A14,'Factur-X FR CII D16B - Flux 2'!$A14:$R272,16,FALSE)=0,"",VLOOKUP($A14,'Factur-X FR CII D16B - Flux 2'!$A14:$R272,16,FALSE))</f>
        <v/>
      </c>
      <c r="R14" s="158" t="str">
        <f xml:space="preserve"> IF(VLOOKUP($A14,'Factur-X FR CII D16B - Flux 2'!$A14:$R272,17,FALSE)=0,"",VLOOKUP($A14,'Factur-X FR CII D16B - Flux 2'!$A14:$R272,17,FALSE))</f>
        <v/>
      </c>
    </row>
    <row r="15" spans="1:18" ht="28.5" x14ac:dyDescent="0.25">
      <c r="A15" s="35" t="s">
        <v>55</v>
      </c>
      <c r="B15" s="29" t="str">
        <f xml:space="preserve"> IF(VLOOKUP($A15,'Factur-X FR CII D16B - Flux 2'!$A15:$R273,2,FALSE)=0,"",VLOOKUP($A15,'Factur-X FR CII D16B - Flux 2'!$A15:$R273,2,FALSE))</f>
        <v>1.1</v>
      </c>
      <c r="C15" s="31"/>
      <c r="D15" s="32" t="str">
        <f xml:space="preserve"> IF(VLOOKUP($A15,'Factur-X FR CII D16B - Flux 2'!$A15:$R273,4,FALSE)=0,"",VLOOKUP($A15,'Factur-X FR CII D16B - Flux 2'!$A15:$R273,4,FALSE))</f>
        <v>Note de facture</v>
      </c>
      <c r="E15" s="32"/>
      <c r="F15" s="33"/>
      <c r="G15" s="101" t="str">
        <f xml:space="preserve"> IF(VLOOKUP($A15,'Factur-X FR CII D16B - Flux 2'!$A15:$R273,7,FALSE)=0,"",VLOOKUP($A15,'Factur-X FR CII D16B - Flux 2'!$A15:$R273,7,FALSE))</f>
        <v>/rsm:CrossIndustryInvoice/rsm:ExchangedDocument/ram:IncludedNote/ram:Content</v>
      </c>
      <c r="H15" s="28" t="str">
        <f xml:space="preserve"> IF(VLOOKUP($A15,'Factur-X FR CII D16B - Flux 2'!$A15:$R273,8,FALSE)=0,"",VLOOKUP($A15,'Factur-X FR CII D16B - Flux 2'!$A15:$R273,8,FALSE))</f>
        <v>TEXTE</v>
      </c>
      <c r="I15" s="28">
        <f xml:space="preserve"> IF(VLOOKUP($A15,'Factur-X FR CII D16B - Flux 2'!$A15:$R273,9,FALSE)=0,"",VLOOKUP($A15,'Factur-X FR CII D16B - Flux 2'!$A15:$R273,9,FALSE))</f>
        <v>1024</v>
      </c>
      <c r="J15" s="28" t="str">
        <f xml:space="preserve"> IF(VLOOKUP($A15,'Factur-X FR CII D16B - Flux 2'!$A15:$R273,10,FALSE)=0,"",VLOOKUP($A15,'Factur-X FR CII D16B - Flux 2'!$A15:$R273,10,FALSE))</f>
        <v/>
      </c>
      <c r="K15" s="55" t="str">
        <f xml:space="preserve"> IF(VLOOKUP($A15,'Factur-X FR CII D16B - Flux 2'!$A15:$R273,11,FALSE)=0,"",VLOOKUP($A15,'Factur-X FR CII D16B - Flux 2'!$A15:$R273,11,FALSE))</f>
        <v/>
      </c>
      <c r="L15" s="158" t="str">
        <f xml:space="preserve"> IF(VLOOKUP($A15,'Factur-X FR CII D16B - Flux 2'!$A15:$R273,12,FALSE)=0,"",VLOOKUP($A15,'Factur-X FR CII D16B - Flux 2'!$A15:$R273,12,FALSE))</f>
        <v>Commentaire fournissant des informations non structurées concernant la Facture dans son ensemble.</v>
      </c>
      <c r="M15" s="158" t="str">
        <f xml:space="preserve"> IF(VLOOKUP($A15,'Factur-X FR CII D16B - Flux 2'!$A15:$R273,13,FALSE)=0,"",VLOOKUP($A15,'Factur-X FR CII D16B - Flux 2'!$A15:$R273,13,FALSE))</f>
        <v>Exemple : raison d'une rectification.</v>
      </c>
      <c r="N15" s="137" t="str">
        <f>IF(ISERROR(VLOOKUP($A15,'B2B - Flux 1 - UBL'!$A$6:$O712,15,FALSE)),"",VLOOKUP($A15,'B2B - Flux 1 - UBL'!$A$6:$O712,15,FALSE))</f>
        <v>DEMARRAGE</v>
      </c>
      <c r="O15" s="144" t="str">
        <f xml:space="preserve"> IF(VLOOKUP($A15,'Factur-X FR CII D16B - Flux 2'!$A15:$R273,14,FALSE)=0,"",VLOOKUP($A15,'Factur-X FR CII D16B - Flux 2'!$A15:$R273,14,FALSE))</f>
        <v>P1.08
G6.08</v>
      </c>
      <c r="P15" s="144" t="str">
        <f xml:space="preserve"> IF(VLOOKUP($A15,'Factur-X FR CII D16B - Flux 2'!$A15:$R273,15,FALSE)=0,"",VLOOKUP($A15,'Factur-X FR CII D16B - Flux 2'!$A15:$R273,15,FALSE))</f>
        <v/>
      </c>
      <c r="Q15" s="22" t="str">
        <f xml:space="preserve"> IF(VLOOKUP($A15,'Factur-X FR CII D16B - Flux 2'!$A15:$R273,16,FALSE)=0,"",VLOOKUP($A15,'Factur-X FR CII D16B - Flux 2'!$A15:$R273,16,FALSE))</f>
        <v/>
      </c>
      <c r="R15" s="158" t="str">
        <f xml:space="preserve"> IF(VLOOKUP($A15,'Factur-X FR CII D16B - Flux 2'!$A15:$R273,17,FALSE)=0,"",VLOOKUP($A15,'Factur-X FR CII D16B - Flux 2'!$A15:$R273,17,FALSE))</f>
        <v/>
      </c>
    </row>
    <row r="16" spans="1:18" ht="42.75" x14ac:dyDescent="0.25">
      <c r="A16" s="23" t="s">
        <v>57</v>
      </c>
      <c r="B16" s="29" t="str">
        <f xml:space="preserve"> IF(VLOOKUP($A16,'Factur-X FR CII D16B - Flux 2'!$A16:$R274,2,FALSE)=0,"",VLOOKUP($A16,'Factur-X FR CII D16B - Flux 2'!$A16:$R274,2,FALSE))</f>
        <v>1.1</v>
      </c>
      <c r="C16" s="30" t="str">
        <f xml:space="preserve"> IF(VLOOKUP($A16,'Factur-X FR CII D16B - Flux 2'!$A16:$R274,3,FALSE)=0,"",VLOOKUP($A16,'Factur-X FR CII D16B - Flux 2'!$A16:$R274,3,FALSE))</f>
        <v>CONTROLE DU PROCESSUS</v>
      </c>
      <c r="D16" s="24"/>
      <c r="E16" s="24"/>
      <c r="F16" s="24"/>
      <c r="G16" s="101" t="str">
        <f xml:space="preserve"> IF(VLOOKUP($A16,'Factur-X FR CII D16B - Flux 2'!$A16:$R274,7,FALSE)=0,"",VLOOKUP($A16,'Factur-X FR CII D16B - Flux 2'!$A16:$R274,7,FALSE))</f>
        <v>/rsm:CrossIndustryInvoice/rsm:ExchangedDocumentContext</v>
      </c>
      <c r="H16" s="67" t="str">
        <f xml:space="preserve"> IF(VLOOKUP($A16,'Factur-X FR CII D16B - Flux 2'!$A16:$R274,8,FALSE)=0,"",VLOOKUP($A16,'Factur-X FR CII D16B - Flux 2'!$A16:$R274,8,FALSE))</f>
        <v/>
      </c>
      <c r="I16" s="118" t="str">
        <f xml:space="preserve"> IF(VLOOKUP($A16,'Factur-X FR CII D16B - Flux 2'!$A16:$R274,9,FALSE)=0,"",VLOOKUP($A16,'Factur-X FR CII D16B - Flux 2'!$A16:$R274,9,FALSE))</f>
        <v/>
      </c>
      <c r="J16" s="173" t="str">
        <f xml:space="preserve"> IF(VLOOKUP($A16,'Factur-X FR CII D16B - Flux 2'!$A16:$R274,10,FALSE)=0,"",VLOOKUP($A16,'Factur-X FR CII D16B - Flux 2'!$A16:$R274,10,FALSE))</f>
        <v/>
      </c>
      <c r="K16" s="118" t="str">
        <f xml:space="preserve"> IF(VLOOKUP($A16,'Factur-X FR CII D16B - Flux 2'!$A16:$R274,11,FALSE)=0,"",VLOOKUP($A16,'Factur-X FR CII D16B - Flux 2'!$A16:$R274,11,FALSE))</f>
        <v/>
      </c>
      <c r="L16" s="132" t="str">
        <f xml:space="preserve"> IF(VLOOKUP($A16,'Factur-X FR CII D16B - Flux 2'!$A16:$R274,12,FALSE)=0,"",VLOOKUP($A16,'Factur-X FR CII D16B - Flux 2'!$A16:$R274,12,FALSE))</f>
        <v xml:space="preserve">Groupe de termes métiers fournissant des informations sur le processus métier et les règles applicables au document Facture. </v>
      </c>
      <c r="M16" s="132" t="str">
        <f xml:space="preserve"> IF(VLOOKUP($A16,'Factur-X FR CII D16B - Flux 2'!$A16:$R274,13,FALSE)=0,"",VLOOKUP($A16,'Factur-X FR CII D16B - Flux 2'!$A16:$R274,13,FALSE))</f>
        <v/>
      </c>
      <c r="N16" s="138" t="str">
        <f>IF(ISERROR(VLOOKUP($A16,'B2B - Flux 1 - UBL'!$A$6:$O713,15,FALSE)),"",VLOOKUP($A16,'B2B - Flux 1 - UBL'!$A$6:$O713,15,FALSE))</f>
        <v>DEMARRAGE</v>
      </c>
      <c r="O16" s="146" t="str">
        <f xml:space="preserve"> IF(VLOOKUP($A16,'Factur-X FR CII D16B - Flux 2'!$A16:$R274,14,FALSE)=0,"",VLOOKUP($A16,'Factur-X FR CII D16B - Flux 2'!$A16:$R274,14,FALSE))</f>
        <v/>
      </c>
      <c r="P16" s="118" t="str">
        <f xml:space="preserve"> IF(VLOOKUP($A16,'Factur-X FR CII D16B - Flux 2'!$A16:$R274,15,FALSE)=0,"",VLOOKUP($A16,'Factur-X FR CII D16B - Flux 2'!$A16:$R274,15,FALSE))</f>
        <v/>
      </c>
      <c r="Q16" s="156" t="str">
        <f xml:space="preserve"> IF(VLOOKUP($A16,'Factur-X FR CII D16B - Flux 2'!$A16:$R274,16,FALSE)=0,"",VLOOKUP($A16,'Factur-X FR CII D16B - Flux 2'!$A16:$R274,16,FALSE))</f>
        <v/>
      </c>
      <c r="R16" s="118" t="str">
        <f xml:space="preserve"> IF(VLOOKUP($A16,'Factur-X FR CII D16B - Flux 2'!$A16:$R274,17,FALSE)=0,"",VLOOKUP($A16,'Factur-X FR CII D16B - Flux 2'!$A16:$R274,17,FALSE))</f>
        <v/>
      </c>
    </row>
    <row r="17" spans="1:18" ht="85.5" x14ac:dyDescent="0.25">
      <c r="A17" s="35" t="s">
        <v>59</v>
      </c>
      <c r="B17" s="29" t="str">
        <f xml:space="preserve"> IF(VLOOKUP($A17,'Factur-X FR CII D16B - Flux 2'!$A17:$R275,2,FALSE)=0,"",VLOOKUP($A17,'Factur-X FR CII D16B - Flux 2'!$A17:$R275,2,FALSE))</f>
        <v>0.1</v>
      </c>
      <c r="C17" s="31"/>
      <c r="D17" s="32" t="str">
        <f xml:space="preserve"> IF(VLOOKUP($A17,'Factur-X FR CII D16B - Flux 2'!$A17:$R275,4,FALSE)=0,"",VLOOKUP($A17,'Factur-X FR CII D16B - Flux 2'!$A17:$R275,4,FALSE))</f>
        <v>Type de processus métier (cadre de facturation)</v>
      </c>
      <c r="E17" s="32"/>
      <c r="F17" s="33"/>
      <c r="G17" s="101" t="str">
        <f xml:space="preserve"> IF(VLOOKUP($A17,'Factur-X FR CII D16B - Flux 2'!$A17:$R275,7,FALSE)=0,"",VLOOKUP($A17,'Factur-X FR CII D16B - Flux 2'!$A17:$R275,7,FALSE))</f>
        <v>/rsm:CrossIndustryInvoice/rsm:ExchangedDocumentContext/ram:BusinessProcessSpecifiedDocumentContextParameter/ram:ID</v>
      </c>
      <c r="H17" s="28" t="str">
        <f xml:space="preserve"> IF(VLOOKUP($A17,'Factur-X FR CII D16B - Flux 2'!$A17:$R275,8,FALSE)=0,"",VLOOKUP($A17,'Factur-X FR CII D16B - Flux 2'!$A17:$R275,8,FALSE))</f>
        <v>TEXTE</v>
      </c>
      <c r="I17" s="28">
        <f xml:space="preserve"> IF(VLOOKUP($A17,'Factur-X FR CII D16B - Flux 2'!$A17:$R275,9,FALSE)=0,"",VLOOKUP($A17,'Factur-X FR CII D16B - Flux 2'!$A17:$R275,9,FALSE))</f>
        <v>3</v>
      </c>
      <c r="J17" s="28" t="str">
        <f xml:space="preserve"> IF(VLOOKUP($A17,'Factur-X FR CII D16B - Flux 2'!$A17:$R275,10,FALSE)=0,"",VLOOKUP($A17,'Factur-X FR CII D16B - Flux 2'!$A17:$R275,10,FALSE))</f>
        <v/>
      </c>
      <c r="K17" s="55" t="str">
        <f xml:space="preserve"> IF(VLOOKUP($A17,'Factur-X FR CII D16B - Flux 2'!$A17:$R275,11,FALSE)=0,"",VLOOKUP($A17,'Factur-X FR CII D16B - Flux 2'!$A17:$R275,11,FALSE))</f>
        <v/>
      </c>
      <c r="L17" s="158" t="str">
        <f xml:space="preserve"> IF(VLOOKUP($A17,'Factur-X FR CII D16B - Flux 2'!$A17:$R275,12,FALSE)=0,"",VLOOKUP($A17,'Factur-X FR CII D16B - Flux 2'!$A17:$R275,12,FALSE))</f>
        <v>Identifie le contexte de processus métier dans lequel se déroule l'opération. Permet à l'Acheteur de traiter la Facture de manière appropriée.</v>
      </c>
      <c r="M17" s="158" t="str">
        <f xml:space="preserve"> IF(VLOOKUP($A17,'Factur-X FR CII D16B - Flux 2'!$A17:$R275,13,FALSE)=0,"",VLOOKUP($A17,'Factur-X FR CII D16B - Flux 2'!$A17:$R275,13,FALSE))</f>
        <v>A spécifier par l'Acheteur.</v>
      </c>
      <c r="N17" s="137" t="str">
        <f>IF(ISERROR(VLOOKUP($A17,'B2B - Flux 1 - UBL'!$A$6:$O714,15,FALSE)),"",VLOOKUP($A17,'B2B - Flux 1 - UBL'!$A$6:$O714,15,FALSE))</f>
        <v>DEMARRAGE</v>
      </c>
      <c r="O17" s="145" t="str">
        <f xml:space="preserve"> IF(VLOOKUP($A17,'Factur-X FR CII D16B - Flux 2'!$A17:$R275,14,FALSE)=0,"",VLOOKUP($A17,'Factur-X FR CII D16B - Flux 2'!$A17:$R275,14,FALSE))</f>
        <v>G1.02
G1.33
G1.59
G1.60
G1.64
G6.08</v>
      </c>
      <c r="P17" s="144" t="str">
        <f xml:space="preserve"> IF(VLOOKUP($A17,'Factur-X FR CII D16B - Flux 2'!$A17:$R275,15,FALSE)=0,"",VLOOKUP($A17,'Factur-X FR CII D16B - Flux 2'!$A17:$R275,15,FALSE))</f>
        <v/>
      </c>
      <c r="Q17" s="22" t="str">
        <f xml:space="preserve"> IF(VLOOKUP($A17,'Factur-X FR CII D16B - Flux 2'!$A17:$R275,16,FALSE)=0,"",VLOOKUP($A17,'Factur-X FR CII D16B - Flux 2'!$A17:$R275,16,FALSE))</f>
        <v/>
      </c>
      <c r="R17" s="107" t="str">
        <f xml:space="preserve"> IF(VLOOKUP($A17,'Factur-X FR CII D16B - Flux 2'!$A17:$R275,17,FALSE)=0,"",VLOOKUP($A17,'Factur-X FR CII D16B - Flux 2'!$A17:$R275,17,FALSE))</f>
        <v/>
      </c>
    </row>
    <row r="18" spans="1:18" ht="57" x14ac:dyDescent="0.25">
      <c r="A18" s="35" t="s">
        <v>61</v>
      </c>
      <c r="B18" s="29" t="str">
        <f xml:space="preserve"> IF(VLOOKUP($A18,'Factur-X FR CII D16B - Flux 2'!$A18:$R276,2,FALSE)=0,"",VLOOKUP($A18,'Factur-X FR CII D16B - Flux 2'!$A18:$R276,2,FALSE))</f>
        <v>1.1</v>
      </c>
      <c r="C18" s="36"/>
      <c r="D18" s="32" t="str">
        <f xml:space="preserve"> IF(VLOOKUP($A18,'Factur-X FR CII D16B - Flux 2'!$A18:$R276,4,FALSE)=0,"",VLOOKUP($A18,'Factur-X FR CII D16B - Flux 2'!$A18:$R276,4,FALSE))</f>
        <v>Type de profil (e-invoicing, e-reporting, facture etc..)</v>
      </c>
      <c r="E18" s="37"/>
      <c r="F18" s="37"/>
      <c r="G18" s="101" t="str">
        <f xml:space="preserve"> IF(VLOOKUP($A18,'Factur-X FR CII D16B - Flux 2'!$A18:$R276,7,FALSE)=0,"",VLOOKUP($A18,'Factur-X FR CII D16B - Flux 2'!$A18:$R276,7,FALSE))</f>
        <v>/rsm:CrossIndustryInvoice/rsm:ExchangedDocumentContext/ram:GuidelineSpecifiedDocumentContextParameter/ram:ID</v>
      </c>
      <c r="H18" s="28" t="str">
        <f xml:space="preserve"> IF(VLOOKUP($A18,'Factur-X FR CII D16B - Flux 2'!$A18:$R276,8,FALSE)=0,"",VLOOKUP($A18,'Factur-X FR CII D16B - Flux 2'!$A18:$R276,8,FALSE))</f>
        <v>IDENTIFIANT</v>
      </c>
      <c r="I18" s="28" t="str">
        <f xml:space="preserve"> IF(VLOOKUP($A18,'Factur-X FR CII D16B - Flux 2'!$A18:$R276,9,FALSE)=0,"",VLOOKUP($A18,'Factur-X FR CII D16B - Flux 2'!$A18:$R276,9,FALSE))</f>
        <v/>
      </c>
      <c r="J18" s="28" t="str">
        <f xml:space="preserve"> IF(VLOOKUP($A18,'Factur-X FR CII D16B - Flux 2'!$A18:$R276,10,FALSE)=0,"",VLOOKUP($A18,'Factur-X FR CII D16B - Flux 2'!$A18:$R276,10,FALSE))</f>
        <v/>
      </c>
      <c r="K18" s="55" t="str">
        <f xml:space="preserve"> IF(VLOOKUP($A18,'Factur-X FR CII D16B - Flux 2'!$A18:$R276,11,FALSE)=0,"",VLOOKUP($A18,'Factur-X FR CII D16B - Flux 2'!$A18:$R276,11,FALSE))</f>
        <v/>
      </c>
      <c r="L18" s="158" t="str">
        <f xml:space="preserve"> IF(VLOOKUP($A18,'Factur-X FR CII D16B - Flux 2'!$A18:$R276,12,FALSE)=0,"",VLOOKUP($A18,'Factur-X FR CII D16B - Flux 2'!$A18:$R276,12,FALSE))</f>
        <v>Identification de la spécification contenant la totalité des règles concernant le contenu sémantique, les cardinalités et les règles opérationnelles auxquelles se conforment les données contenues dans l’instance de document.</v>
      </c>
      <c r="M18" s="158" t="str">
        <f xml:space="preserve"> IF(VLOOKUP($A18,'Factur-X FR CII D16B - Flux 2'!$A18:$R276,13,FALSE)=0,"",VLOOKUP($A18,'Factur-X FR CII D16B - Flux 2'!$A18:$R276,13,FALSE))</f>
        <v>Elle identifie la norme de facturation européenne ainsi que les éventuelles extensions appliquées.
L'identification peut inclure la version de la spécification.</v>
      </c>
      <c r="N18" s="137" t="str">
        <f>IF(ISERROR(VLOOKUP($A18,'B2B - Flux 1 - UBL'!$A$6:$O715,15,FALSE)),"",VLOOKUP($A18,'B2B - Flux 1 - UBL'!$A$6:$O715,15,FALSE))</f>
        <v>DEMARRAGE</v>
      </c>
      <c r="O18" s="144" t="str">
        <f xml:space="preserve"> IF(VLOOKUP($A18,'Factur-X FR CII D16B - Flux 2'!$A18:$R276,14,FALSE)=0,"",VLOOKUP($A18,'Factur-X FR CII D16B - Flux 2'!$A18:$R276,14,FALSE))</f>
        <v/>
      </c>
      <c r="P18" s="144" t="str">
        <f xml:space="preserve"> IF(VLOOKUP($A18,'Factur-X FR CII D16B - Flux 2'!$A18:$R276,15,FALSE)=0,"",VLOOKUP($A18,'Factur-X FR CII D16B - Flux 2'!$A18:$R276,15,FALSE))</f>
        <v>S1.06</v>
      </c>
      <c r="Q18" s="96" t="str">
        <f xml:space="preserve"> IF(VLOOKUP($A18,'Factur-X FR CII D16B - Flux 2'!$A18:$R276,16,FALSE)=0,"",VLOOKUP($A18,'Factur-X FR CII D16B - Flux 2'!$A18:$R276,16,FALSE))</f>
        <v>BR-1</v>
      </c>
      <c r="R18" s="97" t="str">
        <f xml:space="preserve"> IF(VLOOKUP($A18,'Factur-X FR CII D16B - Flux 2'!$A18:$R276,17,FALSE)=0,"",VLOOKUP($A18,'Factur-X FR CII D16B - Flux 2'!$A18:$R276,17,FALSE))</f>
        <v/>
      </c>
    </row>
    <row r="19" spans="1:18" ht="85.5" x14ac:dyDescent="0.25">
      <c r="A19" s="23" t="s">
        <v>64</v>
      </c>
      <c r="B19" s="29" t="str">
        <f xml:space="preserve"> IF(VLOOKUP($A19,'Factur-X FR CII D16B - Flux 2'!$A19:$R277,2,FALSE)=0,"",VLOOKUP($A19,'Factur-X FR CII D16B - Flux 2'!$A19:$R277,2,FALSE))</f>
        <v>0.N</v>
      </c>
      <c r="C19" s="30" t="str">
        <f xml:space="preserve"> IF(VLOOKUP($A19,'Factur-X FR CII D16B - Flux 2'!$A19:$R277,3,FALSE)=0,"",VLOOKUP($A19,'Factur-X FR CII D16B - Flux 2'!$A19:$R277,3,FALSE))</f>
        <v>RÉFÉRENCE À UNE FACTURE ANTÉRIEURE</v>
      </c>
      <c r="D19" s="24"/>
      <c r="E19" s="24"/>
      <c r="F19" s="24"/>
      <c r="G19" s="101" t="str">
        <f xml:space="preserve"> IF(VLOOKUP($A19,'Factur-X FR CII D16B - Flux 2'!$A19:$R277,7,FALSE)=0,"",VLOOKUP($A19,'Factur-X FR CII D16B - Flux 2'!$A19:$R277,7,FALSE))</f>
        <v>/rsm:CrossIndustryInvoice/rsm:SupplyChainTradeTransaction/ram:ApplicableHeaderTradeSettlement/ram:InvoiceReferencedDocument</v>
      </c>
      <c r="H19" s="67" t="str">
        <f xml:space="preserve"> IF(VLOOKUP($A19,'Factur-X FR CII D16B - Flux 2'!$A19:$R277,8,FALSE)=0,"",VLOOKUP($A19,'Factur-X FR CII D16B - Flux 2'!$A19:$R277,8,FALSE))</f>
        <v/>
      </c>
      <c r="I19" s="118" t="str">
        <f xml:space="preserve"> IF(VLOOKUP($A19,'Factur-X FR CII D16B - Flux 2'!$A19:$R277,9,FALSE)=0,"",VLOOKUP($A19,'Factur-X FR CII D16B - Flux 2'!$A19:$R277,9,FALSE))</f>
        <v/>
      </c>
      <c r="J19" s="173" t="str">
        <f xml:space="preserve"> IF(VLOOKUP($A19,'Factur-X FR CII D16B - Flux 2'!$A19:$R277,10,FALSE)=0,"",VLOOKUP($A19,'Factur-X FR CII D16B - Flux 2'!$A19:$R277,10,FALSE))</f>
        <v/>
      </c>
      <c r="K19" s="118" t="str">
        <f xml:space="preserve"> IF(VLOOKUP($A19,'Factur-X FR CII D16B - Flux 2'!$A19:$R277,11,FALSE)=0,"",VLOOKUP($A19,'Factur-X FR CII D16B - Flux 2'!$A19:$R277,11,FALSE))</f>
        <v/>
      </c>
      <c r="L19" s="132" t="str">
        <f xml:space="preserve"> IF(VLOOKUP($A19,'Factur-X FR CII D16B - Flux 2'!$A19:$R277,12,FALSE)=0,"",VLOOKUP($A19,'Factur-X FR CII D16B - Flux 2'!$A19:$R277,12,FALSE))</f>
        <v>Groupe de termes métiers fournissant des informations sur une Facture antérieure qui doit être rectifiée ou faire l’objet d’une facture d’avoir.</v>
      </c>
      <c r="M19" s="132" t="str">
        <f xml:space="preserve"> IF(VLOOKUP($A19,'Factur-X FR CII D16B - Flux 2'!$A19:$R277,13,FALSE)=0,"",VLOOKUP($A19,'Factur-X FR CII D16B - Flux 2'!$A19:$R277,13,FALSE))</f>
        <v>À utiliser dans les cas suivants : 
- la correction d'une facture précédente
- la facture finale faisant référence à des factures partielles précédentes
- la facture finale faisant référence à des factures de pré-paiement précédentes</v>
      </c>
      <c r="N19" s="138" t="str">
        <f>IF(ISERROR(VLOOKUP($A19,'B2B - Flux 1 - UBL'!$A$6:$O716,15,FALSE)),"",VLOOKUP($A19,'B2B - Flux 1 - UBL'!$A$6:$O716,15,FALSE))</f>
        <v>DEMARRAGE</v>
      </c>
      <c r="O19" s="146" t="str">
        <f xml:space="preserve"> IF(VLOOKUP($A19,'Factur-X FR CII D16B - Flux 2'!$A19:$R277,14,FALSE)=0,"",VLOOKUP($A19,'Factur-X FR CII D16B - Flux 2'!$A19:$R277,14,FALSE))</f>
        <v>G1.31</v>
      </c>
      <c r="P19" s="118" t="str">
        <f xml:space="preserve"> IF(VLOOKUP($A19,'Factur-X FR CII D16B - Flux 2'!$A19:$R277,15,FALSE)=0,"",VLOOKUP($A19,'Factur-X FR CII D16B - Flux 2'!$A19:$R277,15,FALSE))</f>
        <v/>
      </c>
      <c r="Q19" s="156" t="str">
        <f xml:space="preserve"> IF(VLOOKUP($A19,'Factur-X FR CII D16B - Flux 2'!$A19:$R277,16,FALSE)=0,"",VLOOKUP($A19,'Factur-X FR CII D16B - Flux 2'!$A19:$R277,16,FALSE))</f>
        <v/>
      </c>
      <c r="R19" s="118" t="str">
        <f xml:space="preserve"> IF(VLOOKUP($A19,'Factur-X FR CII D16B - Flux 2'!$A19:$R277,17,FALSE)=0,"",VLOOKUP($A19,'Factur-X FR CII D16B - Flux 2'!$A19:$R277,17,FALSE))</f>
        <v/>
      </c>
    </row>
    <row r="20" spans="1:18" ht="28.5" x14ac:dyDescent="0.25">
      <c r="A20" s="35" t="s">
        <v>66</v>
      </c>
      <c r="B20" s="29" t="str">
        <f xml:space="preserve"> IF(VLOOKUP($A20,'Factur-X FR CII D16B - Flux 2'!$A20:$R278,2,FALSE)=0,"",VLOOKUP($A20,'Factur-X FR CII D16B - Flux 2'!$A20:$R278,2,FALSE))</f>
        <v>1.1</v>
      </c>
      <c r="C20" s="31"/>
      <c r="D20" s="32" t="str">
        <f xml:space="preserve"> IF(VLOOKUP($A20,'Factur-X FR CII D16B - Flux 2'!$A20:$R278,4,FALSE)=0,"",VLOOKUP($A20,'Factur-X FR CII D16B - Flux 2'!$A20:$R278,4,FALSE))</f>
        <v>Référence à une facture antérieure</v>
      </c>
      <c r="E20" s="32"/>
      <c r="F20" s="32"/>
      <c r="G20" s="101" t="str">
        <f xml:space="preserve"> IF(VLOOKUP($A20,'Factur-X FR CII D16B - Flux 2'!$A20:$R278,7,FALSE)=0,"",VLOOKUP($A20,'Factur-X FR CII D16B - Flux 2'!$A20:$R278,7,FALSE))</f>
        <v>/rsm:CrossIndustryInvoice/rsm:SupplyChainTradeTransaction/ram:ApplicableHeaderTradeSettlement/ram:InvoiceReferencedDocument/ram:IssuerAssignedID</v>
      </c>
      <c r="H20" s="47" t="str">
        <f xml:space="preserve"> IF(VLOOKUP($A20,'Factur-X FR CII D16B - Flux 2'!$A20:$R278,8,FALSE)=0,"",VLOOKUP($A20,'Factur-X FR CII D16B - Flux 2'!$A20:$R278,8,FALSE))</f>
        <v>REFERENCE DE DOCUMENT</v>
      </c>
      <c r="I20" s="28">
        <f xml:space="preserve"> IF(VLOOKUP($A20,'Factur-X FR CII D16B - Flux 2'!$A20:$R278,9,FALSE)=0,"",VLOOKUP($A20,'Factur-X FR CII D16B - Flux 2'!$A20:$R278,9,FALSE))</f>
        <v>20</v>
      </c>
      <c r="J20" s="28" t="str">
        <f xml:space="preserve"> IF(VLOOKUP($A20,'Factur-X FR CII D16B - Flux 2'!$A20:$R278,10,FALSE)=0,"",VLOOKUP($A20,'Factur-X FR CII D16B - Flux 2'!$A20:$R278,10,FALSE))</f>
        <v/>
      </c>
      <c r="K20" s="55" t="str">
        <f xml:space="preserve"> IF(VLOOKUP($A20,'Factur-X FR CII D16B - Flux 2'!$A20:$R278,11,FALSE)=0,"",VLOOKUP($A20,'Factur-X FR CII D16B - Flux 2'!$A20:$R278,11,FALSE))</f>
        <v/>
      </c>
      <c r="L20" s="27" t="str">
        <f xml:space="preserve"> IF(VLOOKUP($A20,'Factur-X FR CII D16B - Flux 2'!$A20:$R278,12,FALSE)=0,"",VLOOKUP($A20,'Factur-X FR CII D16B - Flux 2'!$A20:$R278,12,FALSE))</f>
        <v>Identification d'une Facture précédemment envoyée par le Vendeur.</v>
      </c>
      <c r="M20" s="27" t="str">
        <f xml:space="preserve"> IF(VLOOKUP($A20,'Factur-X FR CII D16B - Flux 2'!$A20:$R278,13,FALSE)=0,"",VLOOKUP($A20,'Factur-X FR CII D16B - Flux 2'!$A20:$R278,13,FALSE))</f>
        <v/>
      </c>
      <c r="N20" s="137" t="str">
        <f>IF(ISERROR(VLOOKUP($A20,'B2B - Flux 1 - UBL'!$A$6:$O717,15,FALSE)),"",VLOOKUP($A20,'B2B - Flux 1 - UBL'!$A$6:$O717,15,FALSE))</f>
        <v>DEMARRAGE</v>
      </c>
      <c r="O20" s="144" t="str">
        <f xml:space="preserve"> IF(VLOOKUP($A20,'Factur-X FR CII D16B - Flux 2'!$A20:$R278,14,FALSE)=0,"",VLOOKUP($A20,'Factur-X FR CII D16B - Flux 2'!$A20:$R278,14,FALSE))</f>
        <v>G1.05
G1.06 (B2G-FT)</v>
      </c>
      <c r="P20" s="144" t="str">
        <f xml:space="preserve"> IF(VLOOKUP($A20,'Factur-X FR CII D16B - Flux 2'!$A20:$R278,15,FALSE)=0,"",VLOOKUP($A20,'Factur-X FR CII D16B - Flux 2'!$A20:$R278,15,FALSE))</f>
        <v/>
      </c>
      <c r="Q20" s="22" t="str">
        <f xml:space="preserve"> IF(VLOOKUP($A20,'Factur-X FR CII D16B - Flux 2'!$A20:$R278,16,FALSE)=0,"",VLOOKUP($A20,'Factur-X FR CII D16B - Flux 2'!$A20:$R278,16,FALSE))</f>
        <v>BR-55</v>
      </c>
      <c r="R20" s="27" t="str">
        <f xml:space="preserve"> IF(VLOOKUP($A20,'Factur-X FR CII D16B - Flux 2'!$A20:$R278,17,FALSE)=0,"",VLOOKUP($A20,'Factur-X FR CII D16B - Flux 2'!$A20:$R278,17,FALSE))</f>
        <v/>
      </c>
    </row>
    <row r="21" spans="1:18" ht="42.75" x14ac:dyDescent="0.25">
      <c r="A21" s="35" t="s">
        <v>69</v>
      </c>
      <c r="B21" s="29" t="str">
        <f xml:space="preserve"> IF(VLOOKUP($A21,'Factur-X FR CII D16B - Flux 2'!$A21:$R279,2,FALSE)=0,"",VLOOKUP($A21,'Factur-X FR CII D16B - Flux 2'!$A21:$R279,2,FALSE))</f>
        <v>0.1</v>
      </c>
      <c r="C21" s="39"/>
      <c r="D21" s="32" t="str">
        <f xml:space="preserve"> IF(VLOOKUP($A21,'Factur-X FR CII D16B - Flux 2'!$A21:$R279,4,FALSE)=0,"",VLOOKUP($A21,'Factur-X FR CII D16B - Flux 2'!$A21:$R279,4,FALSE))</f>
        <v>Date d'émission de facture antérieure</v>
      </c>
      <c r="E21" s="32"/>
      <c r="F21" s="32"/>
      <c r="G21" s="101" t="str">
        <f xml:space="preserve"> IF(VLOOKUP($A21,'Factur-X FR CII D16B - Flux 2'!$A21:$R279,7,FALSE)=0,"",VLOOKUP($A21,'Factur-X FR CII D16B - Flux 2'!$A21:$R279,7,FALSE))</f>
        <v>/rsm:CrossIndustryInvoice/rsm:SupplyChainTradeTransaction/ram:ApplicableHeaderTradeSettlement/ram:InvoiceReferencedDocument/ram:FormattedIssueDateTime/qdt:DateTimeString</v>
      </c>
      <c r="H21" s="28" t="str">
        <f xml:space="preserve"> IF(VLOOKUP($A21,'Factur-X FR CII D16B - Flux 2'!$A21:$R279,8,FALSE)=0,"",VLOOKUP($A21,'Factur-X FR CII D16B - Flux 2'!$A21:$R279,8,FALSE))</f>
        <v>DATE</v>
      </c>
      <c r="I21" s="28" t="str">
        <f xml:space="preserve"> IF(VLOOKUP($A21,'Factur-X FR CII D16B - Flux 2'!$A21:$R279,9,FALSE)=0,"",VLOOKUP($A21,'Factur-X FR CII D16B - Flux 2'!$A21:$R279,9,FALSE))</f>
        <v>ISO</v>
      </c>
      <c r="J21" s="28" t="str">
        <f ca="1" xml:space="preserve"> IF(VLOOKUP($A21,'Factur-X FR CII D16B - Flux 2'!$A21:$R279,10,FALSE)=0,"",VLOOKUP($A21,'Factur-X FR CII D16B - Flux 2'!$A21:$R279,10,FALSE))</f>
        <v>AAAAMMJJ</v>
      </c>
      <c r="K21" s="55" t="str">
        <f xml:space="preserve"> IF(VLOOKUP($A21,'Factur-X FR CII D16B - Flux 2'!$A21:$R279,11,FALSE)=0,"",VLOOKUP($A21,'Factur-X FR CII D16B - Flux 2'!$A21:$R279,11,FALSE))</f>
        <v/>
      </c>
      <c r="L21" s="27" t="str">
        <f xml:space="preserve"> IF(VLOOKUP($A21,'Factur-X FR CII D16B - Flux 2'!$A21:$R279,12,FALSE)=0,"",VLOOKUP($A21,'Factur-X FR CII D16B - Flux 2'!$A21:$R279,12,FALSE))</f>
        <v>Date à laquelle la Facture antérieure a été émise.</v>
      </c>
      <c r="M21" s="27" t="str">
        <f xml:space="preserve"> IF(VLOOKUP($A21,'Factur-X FR CII D16B - Flux 2'!$A21:$R279,13,FALSE)=0,"",VLOOKUP($A21,'Factur-X FR CII D16B - Flux 2'!$A21:$R279,13,FALSE))</f>
        <v>La Date d'émission de facture antérieure doit être fournie si l'identifiant de facture antérieure n'est pas unique.</v>
      </c>
      <c r="N21" s="137" t="str">
        <f>IF(ISERROR(VLOOKUP($A21,'B2B - Flux 1 - UBL'!$A$6:$O718,15,FALSE)),"",VLOOKUP($A21,'B2B - Flux 1 - UBL'!$A$6:$O718,15,FALSE))</f>
        <v>CIBLE</v>
      </c>
      <c r="O21" s="144" t="str">
        <f xml:space="preserve"> IF(VLOOKUP($A21,'Factur-X FR CII D16B - Flux 2'!$A21:$R279,14,FALSE)=0,"",VLOOKUP($A21,'Factur-X FR CII D16B - Flux 2'!$A21:$R279,14,FALSE))</f>
        <v>G1.09
G1.36
G6.09</v>
      </c>
      <c r="P21" s="144" t="str">
        <f xml:space="preserve"> IF(VLOOKUP($A21,'Factur-X FR CII D16B - Flux 2'!$A21:$R279,15,FALSE)=0,"",VLOOKUP($A21,'Factur-X FR CII D16B - Flux 2'!$A21:$R279,15,FALSE))</f>
        <v/>
      </c>
      <c r="Q21" s="22" t="str">
        <f xml:space="preserve"> IF(VLOOKUP($A21,'Factur-X FR CII D16B - Flux 2'!$A21:$R279,16,FALSE)=0,"",VLOOKUP($A21,'Factur-X FR CII D16B - Flux 2'!$A21:$R279,16,FALSE))</f>
        <v/>
      </c>
      <c r="R21" s="27" t="str">
        <f xml:space="preserve"> IF(VLOOKUP($A21,'Factur-X FR CII D16B - Flux 2'!$A21:$R279,17,FALSE)=0,"",VLOOKUP($A21,'Factur-X FR CII D16B - Flux 2'!$A21:$R279,17,FALSE))</f>
        <v/>
      </c>
    </row>
    <row r="22" spans="1:18" ht="28.5" x14ac:dyDescent="0.25">
      <c r="A22" s="23" t="s">
        <v>72</v>
      </c>
      <c r="B22" s="29" t="str">
        <f xml:space="preserve"> IF(VLOOKUP($A22,'Factur-X FR CII D16B - Flux 2'!$A22:$R280,2,FALSE)=0,"",VLOOKUP($A22,'Factur-X FR CII D16B - Flux 2'!$A22:$R280,2,FALSE))</f>
        <v>1.1</v>
      </c>
      <c r="C22" s="40" t="str">
        <f xml:space="preserve"> IF(VLOOKUP($A22,'Factur-X FR CII D16B - Flux 2'!$A22:$R280,3,FALSE)=0,"",VLOOKUP($A22,'Factur-X FR CII D16B - Flux 2'!$A22:$R280,3,FALSE))</f>
        <v>VENDEUR</v>
      </c>
      <c r="D22" s="24"/>
      <c r="E22" s="24"/>
      <c r="F22" s="24"/>
      <c r="G22" s="101" t="str">
        <f xml:space="preserve"> IF(VLOOKUP($A22,'Factur-X FR CII D16B - Flux 2'!$A22:$R280,7,FALSE)=0,"",VLOOKUP($A22,'Factur-X FR CII D16B - Flux 2'!$A22:$R280,7,FALSE))</f>
        <v>/rsm:CrossIndustryInvoice/rsm:SupplyChainTradeTransaction/ram:ApplicableHeaderTradeAgreement/ram:SellerTradeParty</v>
      </c>
      <c r="H22" s="67" t="str">
        <f xml:space="preserve"> IF(VLOOKUP($A22,'Factur-X FR CII D16B - Flux 2'!$A22:$R280,8,FALSE)=0,"",VLOOKUP($A22,'Factur-X FR CII D16B - Flux 2'!$A22:$R280,8,FALSE))</f>
        <v/>
      </c>
      <c r="I22" s="118" t="str">
        <f xml:space="preserve"> IF(VLOOKUP($A22,'Factur-X FR CII D16B - Flux 2'!$A22:$R280,9,FALSE)=0,"",VLOOKUP($A22,'Factur-X FR CII D16B - Flux 2'!$A22:$R280,9,FALSE))</f>
        <v/>
      </c>
      <c r="J22" s="173" t="str">
        <f xml:space="preserve"> IF(VLOOKUP($A22,'Factur-X FR CII D16B - Flux 2'!$A22:$R280,10,FALSE)=0,"",VLOOKUP($A22,'Factur-X FR CII D16B - Flux 2'!$A22:$R280,10,FALSE))</f>
        <v/>
      </c>
      <c r="K22" s="118" t="str">
        <f xml:space="preserve"> IF(VLOOKUP($A22,'Factur-X FR CII D16B - Flux 2'!$A22:$R280,11,FALSE)=0,"",VLOOKUP($A22,'Factur-X FR CII D16B - Flux 2'!$A22:$R280,11,FALSE))</f>
        <v/>
      </c>
      <c r="L22" s="132" t="str">
        <f xml:space="preserve"> IF(VLOOKUP($A22,'Factur-X FR CII D16B - Flux 2'!$A22:$R280,12,FALSE)=0,"",VLOOKUP($A22,'Factur-X FR CII D16B - Flux 2'!$A22:$R280,12,FALSE))</f>
        <v>Groupe de termes métiers fournissant des informations sur le Vendeur.</v>
      </c>
      <c r="M22" s="132" t="str">
        <f xml:space="preserve"> IF(VLOOKUP($A22,'Factur-X FR CII D16B - Flux 2'!$A22:$R280,13,FALSE)=0,"",VLOOKUP($A22,'Factur-X FR CII D16B - Flux 2'!$A22:$R280,13,FALSE))</f>
        <v/>
      </c>
      <c r="N22" s="138" t="str">
        <f>IF(ISERROR(VLOOKUP($A22,'B2B - Flux 1 - UBL'!$A$6:$O719,15,FALSE)),"",VLOOKUP($A22,'B2B - Flux 1 - UBL'!$A$6:$O719,15,FALSE))</f>
        <v>DEMARRAGE</v>
      </c>
      <c r="O22" s="146" t="str">
        <f xml:space="preserve"> IF(VLOOKUP($A22,'Factur-X FR CII D16B - Flux 2'!$A22:$R280,14,FALSE)=0,"",VLOOKUP($A22,'Factur-X FR CII D16B - Flux 2'!$A22:$R280,14,FALSE))</f>
        <v/>
      </c>
      <c r="P22" s="118" t="str">
        <f xml:space="preserve"> IF(VLOOKUP($A22,'Factur-X FR CII D16B - Flux 2'!$A22:$R280,15,FALSE)=0,"",VLOOKUP($A22,'Factur-X FR CII D16B - Flux 2'!$A22:$R280,15,FALSE))</f>
        <v/>
      </c>
      <c r="Q22" s="156" t="str">
        <f xml:space="preserve"> IF(VLOOKUP($A22,'Factur-X FR CII D16B - Flux 2'!$A22:$R280,16,FALSE)=0,"",VLOOKUP($A22,'Factur-X FR CII D16B - Flux 2'!$A22:$R280,16,FALSE))</f>
        <v/>
      </c>
      <c r="R22" s="118" t="str">
        <f xml:space="preserve"> IF(VLOOKUP($A22,'Factur-X FR CII D16B - Flux 2'!$A22:$R280,17,FALSE)=0,"",VLOOKUP($A22,'Factur-X FR CII D16B - Flux 2'!$A22:$R280,17,FALSE))</f>
        <v/>
      </c>
    </row>
    <row r="23" spans="1:18" ht="85.5" x14ac:dyDescent="0.25">
      <c r="A23" s="35" t="s">
        <v>76</v>
      </c>
      <c r="B23" s="29" t="str">
        <f xml:space="preserve"> IF(VLOOKUP($A23,'Factur-X FR CII D16B - Flux 2'!$A23:$R281,2,FALSE)=0,"",VLOOKUP($A23,'Factur-X FR CII D16B - Flux 2'!$A23:$R281,2,FALSE))</f>
        <v>0.N</v>
      </c>
      <c r="C23" s="31"/>
      <c r="D23" s="32" t="str">
        <f xml:space="preserve"> IF(VLOOKUP($A23,'Factur-X FR CII D16B - Flux 2'!$A23:$R281,4,FALSE)=0,"",VLOOKUP($A23,'Factur-X FR CII D16B - Flux 2'!$A23:$R281,4,FALSE))</f>
        <v>identifiant complémentaire</v>
      </c>
      <c r="E23" s="32"/>
      <c r="F23" s="33"/>
      <c r="G23" s="101" t="str">
        <f xml:space="preserve"> IF(VLOOKUP($A23,'Factur-X FR CII D16B - Flux 2'!$A23:$R281,7,FALSE)=0,"",VLOOKUP($A23,'Factur-X FR CII D16B - Flux 2'!$A23:$R281,7,FALSE))</f>
        <v>/rsm:CrossIndustryInvoice/rsm:SupplyChainTradeTransaction/ram:ApplicableHeaderTradeAgreement/ram:SellerTradeParty/ram:GlobalID</v>
      </c>
      <c r="H23" s="47" t="str">
        <f xml:space="preserve"> IF(VLOOKUP($A23,'Factur-X FR CII D16B - Flux 2'!$A23:$R281,8,FALSE)=0,"",VLOOKUP($A23,'Factur-X FR CII D16B - Flux 2'!$A23:$R281,8,FALSE))</f>
        <v>IDENTIFIANT</v>
      </c>
      <c r="I23" s="28">
        <f xml:space="preserve"> IF(VLOOKUP($A23,'Factur-X FR CII D16B - Flux 2'!$A23:$R281,9,FALSE)=0,"",VLOOKUP($A23,'Factur-X FR CII D16B - Flux 2'!$A23:$R281,9,FALSE))</f>
        <v>100</v>
      </c>
      <c r="J23" s="28" t="str">
        <f xml:space="preserve"> IF(VLOOKUP($A23,'Factur-X FR CII D16B - Flux 2'!$A23:$R281,10,FALSE)=0,"",VLOOKUP($A23,'Factur-X FR CII D16B - Flux 2'!$A23:$R281,10,FALSE))</f>
        <v/>
      </c>
      <c r="K23" s="55" t="str">
        <f xml:space="preserve"> IF(VLOOKUP($A23,'Factur-X FR CII D16B - Flux 2'!$A23:$R281,11,FALSE)=0,"",VLOOKUP($A23,'Factur-X FR CII D16B - Flux 2'!$A23:$R281,11,FALSE))</f>
        <v>C'est le numéro de SIRET qu'il faudra à minima renseigner</v>
      </c>
      <c r="L23" s="27" t="str">
        <f xml:space="preserve"> IF(VLOOKUP($A23,'Factur-X FR CII D16B - Flux 2'!$A23:$R281,12,FALSE)=0,"",VLOOKUP($A23,'Factur-X FR CII D16B - Flux 2'!$A23:$R281,12,FALSE))</f>
        <v>Identification du Vendeur</v>
      </c>
      <c r="M23" s="27" t="str">
        <f xml:space="preserve"> IF(VLOOKUP($A23,'Factur-X FR CII D16B - Flux 2'!$A23:$R281,13,FALSE)=0,"",VLOOKUP($A23,'Factur-X FR CII D16B - Flux 2'!$A23:$R281,13,FALSE))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N23" s="137" t="str">
        <f>IF(ISERROR(VLOOKUP($A23,'B2B - Flux 1 - UBL'!$A$6:$O722,15,FALSE)),"",VLOOKUP($A23,'B2B - Flux 1 - UBL'!$A$6:$O722,15,FALSE))</f>
        <v/>
      </c>
      <c r="O23" s="144" t="str">
        <f xml:space="preserve"> IF(VLOOKUP($A23,'Factur-X FR CII D16B - Flux 2'!$A23:$R281,14,FALSE)=0,"",VLOOKUP($A23,'Factur-X FR CII D16B - Flux 2'!$A23:$R281,14,FALSE))</f>
        <v/>
      </c>
      <c r="P23" s="144" t="str">
        <f xml:space="preserve"> IF(VLOOKUP($A23,'Factur-X FR CII D16B - Flux 2'!$A23:$R281,15,FALSE)=0,"",VLOOKUP($A23,'Factur-X FR CII D16B - Flux 2'!$A23:$R281,15,FALSE))</f>
        <v/>
      </c>
      <c r="Q23" s="22" t="str">
        <f xml:space="preserve"> IF(VLOOKUP($A23,'Factur-X FR CII D16B - Flux 2'!$A23:$R281,16,FALSE)=0,"",VLOOKUP($A23,'Factur-X FR CII D16B - Flux 2'!$A23:$R281,16,FALSE))</f>
        <v>BR-CO-26</v>
      </c>
      <c r="R23" s="27" t="str">
        <f xml:space="preserve"> IF(VLOOKUP($A23,'Factur-X FR CII D16B - Flux 2'!$A23:$R281,17,FALSE)=0,"",VLOOKUP($A23,'Factur-X FR CII D16B - Flux 2'!$A23:$R281,17,FALSE))</f>
        <v/>
      </c>
    </row>
    <row r="24" spans="1:18" ht="57" x14ac:dyDescent="0.25">
      <c r="A24" s="35" t="s">
        <v>1204</v>
      </c>
      <c r="B24" s="29" t="str">
        <f xml:space="preserve"> IF(VLOOKUP($A24,'Factur-X FR CII D16B - Flux 2'!$A24:$R282,2,FALSE)=0,"",VLOOKUP($A24,'Factur-X FR CII D16B - Flux 2'!$A24:$R282,2,FALSE))</f>
        <v>0.N</v>
      </c>
      <c r="C24" s="31"/>
      <c r="D24" s="32" t="str">
        <f xml:space="preserve"> IF(VLOOKUP($A24,'Factur-X FR CII D16B - Flux 2'!$A24:$R282,4,FALSE)=0,"",VLOOKUP($A24,'Factur-X FR CII D16B - Flux 2'!$A24:$R282,4,FALSE))</f>
        <v>Identifiant du schéma</v>
      </c>
      <c r="E24" s="32"/>
      <c r="F24" s="33"/>
      <c r="G24" s="101" t="str">
        <f xml:space="preserve"> IF(VLOOKUP($A24,'Factur-X FR CII D16B - Flux 2'!$A24:$R282,7,FALSE)=0,"",VLOOKUP($A24,'Factur-X FR CII D16B - Flux 2'!$A24:$R282,7,FALSE))</f>
        <v>/rsm:CrossIndustryInvoice/rsm:SupplyChainTradeTransaction/ram:ApplicableHeaderTradeAgreement/ram:SellerTradeParty/ram:GlobalID/@schemeID</v>
      </c>
      <c r="H24" s="47" t="str">
        <f xml:space="preserve"> IF(VLOOKUP($A24,'Factur-X FR CII D16B - Flux 2'!$A24:$R282,8,FALSE)=0,"",VLOOKUP($A24,'Factur-X FR CII D16B - Flux 2'!$A24:$R282,8,FALSE))</f>
        <v>IDENTIFIANT</v>
      </c>
      <c r="I24" s="28">
        <f xml:space="preserve"> IF(VLOOKUP($A24,'Factur-X FR CII D16B - Flux 2'!$A24:$R282,9,FALSE)=0,"",VLOOKUP($A24,'Factur-X FR CII D16B - Flux 2'!$A24:$R282,9,FALSE))</f>
        <v>5</v>
      </c>
      <c r="J24" s="28" t="str">
        <f xml:space="preserve"> IF(VLOOKUP($A24,'Factur-X FR CII D16B - Flux 2'!$A24:$R282,10,FALSE)=0,"",VLOOKUP($A24,'Factur-X FR CII D16B - Flux 2'!$A24:$R282,10,FALSE))</f>
        <v/>
      </c>
      <c r="K24" s="55" t="str">
        <f xml:space="preserve"> IF(VLOOKUP($A24,'Factur-X FR CII D16B - Flux 2'!$A24:$R282,11,FALSE)=0,"",VLOOKUP($A24,'Factur-X FR CII D16B - Flux 2'!$A24:$R282,11,FALSE))</f>
        <v/>
      </c>
      <c r="L24" s="27" t="str">
        <f xml:space="preserve"> IF(VLOOKUP($A24,'Factur-X FR CII D16B - Flux 2'!$A24:$R282,12,FALSE)=0,"",VLOOKUP($A24,'Factur-X FR CII D16B - Flux 2'!$A24:$R282,12,FALSE))</f>
        <v>Identifiant du schéma de l'identifiant du vendeur.</v>
      </c>
      <c r="M24" s="27" t="str">
        <f xml:space="preserve"> IF(VLOOKUP($A24,'Factur-X FR CII D16B - Flux 2'!$A24:$R282,13,FALSE)=0,"",VLOOKUP($A24,'Factur-X FR CII D16B - Flux 2'!$A24:$R282,13,FALSE))</f>
        <v>S'il est utilisé, l'identifiant du schéma doit être choisi parmi les entrées  de liste publiée par l'agence de maintenance ISO 6523.</v>
      </c>
      <c r="N24" s="137" t="str">
        <f>IF(ISERROR(VLOOKUP($A24,'B2B - Flux 1 - UBL'!$A$6:$O723,15,FALSE)),"",VLOOKUP($A24,'B2B - Flux 1 - UBL'!$A$6:$O723,15,FALSE))</f>
        <v/>
      </c>
      <c r="O24" s="144" t="str">
        <f xml:space="preserve"> IF(VLOOKUP($A24,'Factur-X FR CII D16B - Flux 2'!$A24:$R282,14,FALSE)=0,"",VLOOKUP($A24,'Factur-X FR CII D16B - Flux 2'!$A24:$R282,14,FALSE))</f>
        <v>G1.08
G2.07
G1.11
S1.11</v>
      </c>
      <c r="P24" s="144" t="str">
        <f xml:space="preserve"> IF(VLOOKUP($A24,'Factur-X FR CII D16B - Flux 2'!$A24:$R282,15,FALSE)=0,"",VLOOKUP($A24,'Factur-X FR CII D16B - Flux 2'!$A24:$R282,15,FALSE))</f>
        <v/>
      </c>
      <c r="Q24" s="22" t="str">
        <f xml:space="preserve"> IF(VLOOKUP($A24,'Factur-X FR CII D16B - Flux 2'!$A24:$R282,16,FALSE)=0,"",VLOOKUP($A24,'Factur-X FR CII D16B - Flux 2'!$A24:$R282,16,FALSE))</f>
        <v/>
      </c>
      <c r="R24" s="27" t="str">
        <f xml:space="preserve"> IF(VLOOKUP($A24,'Factur-X FR CII D16B - Flux 2'!$A24:$R282,17,FALSE)=0,"",VLOOKUP($A24,'Factur-X FR CII D16B - Flux 2'!$A24:$R282,17,FALSE))</f>
        <v>Il faut demander de rajouter un qualifiant pour le code service</v>
      </c>
    </row>
    <row r="25" spans="1:18" ht="42.75" x14ac:dyDescent="0.25">
      <c r="A25" s="35" t="s">
        <v>78</v>
      </c>
      <c r="B25" s="29" t="str">
        <f xml:space="preserve"> IF(VLOOKUP($A25,'Factur-X FR CII D16B - Flux 2'!$A25:$R283,2,FALSE)=0,"",VLOOKUP($A25,'Factur-X FR CII D16B - Flux 2'!$A25:$R283,2,FALSE))</f>
        <v>0.1</v>
      </c>
      <c r="C25" s="31"/>
      <c r="D25" s="32" t="str">
        <f xml:space="preserve"> IF(VLOOKUP($A25,'Factur-X FR CII D16B - Flux 2'!$A25:$R283,4,FALSE)=0,"",VLOOKUP($A25,'Factur-X FR CII D16B - Flux 2'!$A25:$R283,4,FALSE))</f>
        <v>Numéro de SIREN</v>
      </c>
      <c r="E25" s="32"/>
      <c r="F25" s="33"/>
      <c r="G25" s="101" t="str">
        <f xml:space="preserve"> IF(VLOOKUP($A25,'Factur-X FR CII D16B - Flux 2'!$A25:$R283,7,FALSE)=0,"",VLOOKUP($A25,'Factur-X FR CII D16B - Flux 2'!$A25:$R283,7,FALSE))</f>
        <v>/rsm:CrossIndustryInvoice/rsm:SupplyChainTradeTransaction/ram:ApplicableHeaderTradeAgreement/ram:SellerTradeParty/ram:SpecifiedLegalOrganization/ram:ID</v>
      </c>
      <c r="H25" s="47" t="str">
        <f xml:space="preserve"> IF(VLOOKUP($A25,'Factur-X FR CII D16B - Flux 2'!$A25:$R283,8,FALSE)=0,"",VLOOKUP($A25,'Factur-X FR CII D16B - Flux 2'!$A25:$R283,8,FALSE))</f>
        <v>IDENTIFIANT</v>
      </c>
      <c r="I25" s="28">
        <f xml:space="preserve"> IF(VLOOKUP($A25,'Factur-X FR CII D16B - Flux 2'!$A25:$R283,9,FALSE)=0,"",VLOOKUP($A25,'Factur-X FR CII D16B - Flux 2'!$A25:$R283,9,FALSE))</f>
        <v>9</v>
      </c>
      <c r="J25" s="28" t="str">
        <f xml:space="preserve"> IF(VLOOKUP($A25,'Factur-X FR CII D16B - Flux 2'!$A25:$R283,10,FALSE)=0,"",VLOOKUP($A25,'Factur-X FR CII D16B - Flux 2'!$A25:$R283,10,FALSE))</f>
        <v xml:space="preserve">CODE 0002 + SIREN
</v>
      </c>
      <c r="K25" s="55" t="str">
        <f xml:space="preserve"> IF(VLOOKUP($A25,'Factur-X FR CII D16B - Flux 2'!$A25:$R283,11,FALSE)=0,"",VLOOKUP($A25,'Factur-X FR CII D16B - Flux 2'!$A25:$R283,11,FALSE))</f>
        <v/>
      </c>
      <c r="L25" s="27" t="str">
        <f xml:space="preserve"> IF(VLOOKUP($A25,'Factur-X FR CII D16B - Flux 2'!$A25:$R283,12,FALSE)=0,"",VLOOKUP($A25,'Factur-X FR CII D16B - Flux 2'!$A25:$R283,12,FALSE))</f>
        <v>Identifiant délivré par un organisme d’enregistrement officiel, qui identifie le Vendeur comme une entité juridique ou une personne morale.</v>
      </c>
      <c r="M25" s="27" t="str">
        <f xml:space="preserve"> IF(VLOOKUP($A25,'Factur-X FR CII D16B - Flux 2'!$A25:$R283,13,FALSE)=0,"",VLOOKUP($A25,'Factur-X FR CII D16B - Flux 2'!$A25:$R283,13,FALSE))</f>
        <v>Si aucun schéma d'identification n'est précisé, il devrait être connu de l'Acheteur et du Vendeur.</v>
      </c>
      <c r="N25" s="137" t="str">
        <f>IF(ISERROR(VLOOKUP($A25,'B2B - Flux 1 - UBL'!$A$6:$O724,15,FALSE)),"",VLOOKUP($A25,'B2B - Flux 1 - UBL'!$A$6:$O724,15,FALSE))</f>
        <v>DEMARRAGE</v>
      </c>
      <c r="O25" s="144" t="str">
        <f xml:space="preserve"> IF(VLOOKUP($A25,'Factur-X FR CII D16B - Flux 2'!$A25:$R283,14,FALSE)=0,"",VLOOKUP($A25,'Factur-X FR CII D16B - Flux 2'!$A25:$R283,14,FALSE))</f>
        <v>G1.61</v>
      </c>
      <c r="P25" s="144" t="str">
        <f xml:space="preserve"> IF(VLOOKUP($A25,'Factur-X FR CII D16B - Flux 2'!$A25:$R283,15,FALSE)=0,"",VLOOKUP($A25,'Factur-X FR CII D16B - Flux 2'!$A25:$R283,15,FALSE))</f>
        <v/>
      </c>
      <c r="Q25" s="22" t="str">
        <f xml:space="preserve"> IF(VLOOKUP($A25,'Factur-X FR CII D16B - Flux 2'!$A25:$R283,16,FALSE)=0,"",VLOOKUP($A25,'Factur-X FR CII D16B - Flux 2'!$A25:$R283,16,FALSE))</f>
        <v>BR-CO-26</v>
      </c>
      <c r="R25" s="27" t="str">
        <f xml:space="preserve"> IF(VLOOKUP($A25,'Factur-X FR CII D16B - Flux 2'!$A25:$R283,17,FALSE)=0,"",VLOOKUP($A25,'Factur-X FR CII D16B - Flux 2'!$A25:$R283,17,FALSE))</f>
        <v/>
      </c>
    </row>
    <row r="26" spans="1:18" ht="71.25" x14ac:dyDescent="0.25">
      <c r="A26" s="35" t="s">
        <v>81</v>
      </c>
      <c r="B26" s="29" t="str">
        <f xml:space="preserve"> IF(VLOOKUP($A26,'Factur-X FR CII D16B - Flux 2'!$A26:$R284,2,FALSE)=0,"",VLOOKUP($A26,'Factur-X FR CII D16B - Flux 2'!$A26:$R284,2,FALSE))</f>
        <v>0.1</v>
      </c>
      <c r="C26" s="31"/>
      <c r="D26" s="32" t="str">
        <f xml:space="preserve"> IF(VLOOKUP($A26,'Factur-X FR CII D16B - Flux 2'!$A26:$R284,4,FALSE)=0,"",VLOOKUP($A26,'Factur-X FR CII D16B - Flux 2'!$A26:$R284,4,FALSE))</f>
        <v>Identifiant à la TVA du vendeur</v>
      </c>
      <c r="E26" s="32"/>
      <c r="F26" s="33"/>
      <c r="G26" s="101" t="str">
        <f xml:space="preserve"> IF(VLOOKUP($A26,'Factur-X FR CII D16B - Flux 2'!$A26:$R284,7,FALSE)=0,"",VLOOKUP($A26,'Factur-X FR CII D16B - Flux 2'!$A26:$R284,7,FALSE))</f>
        <v>/rsm:CrossIndustryInvoice/rsm:SupplyChainTradeTransaction/ram:ApplicableHeaderTradeAgreement/ram:SellerTradeParty/ram:SpecifiedTaxRegistration/ram:ID</v>
      </c>
      <c r="H26" s="44" t="str">
        <f xml:space="preserve"> IF(VLOOKUP($A26,'Factur-X FR CII D16B - Flux 2'!$A26:$R284,8,FALSE)=0,"",VLOOKUP($A26,'Factur-X FR CII D16B - Flux 2'!$A26:$R284,8,FALSE))</f>
        <v>IDENTIFIANT</v>
      </c>
      <c r="I26" s="47">
        <f xml:space="preserve"> IF(VLOOKUP($A26,'Factur-X FR CII D16B - Flux 2'!$A26:$R284,9,FALSE)=0,"",VLOOKUP($A26,'Factur-X FR CII D16B - Flux 2'!$A26:$R284,9,FALSE))</f>
        <v>14</v>
      </c>
      <c r="J26" s="28" t="str">
        <f xml:space="preserve"> IF(VLOOKUP($A26,'Factur-X FR CII D16B - Flux 2'!$A26:$R284,10,FALSE)=0,"",VLOOKUP($A26,'Factur-X FR CII D16B - Flux 2'!$A26:$R284,10,FALSE))</f>
        <v/>
      </c>
      <c r="K26" s="105" t="str">
        <f xml:space="preserve"> IF(VLOOKUP($A26,'Factur-X FR CII D16B - Flux 2'!$A26:$R284,11,FALSE)=0,"",VLOOKUP($A26,'Factur-X FR CII D16B - Flux 2'!$A26:$R284,11,FALSE))</f>
        <v/>
      </c>
      <c r="L26" s="158" t="str">
        <f xml:space="preserve"> IF(VLOOKUP($A26,'Factur-X FR CII D16B - Flux 2'!$A26:$R284,12,FALSE)=0,"",VLOOKUP($A26,'Factur-X FR CII D16B - Flux 2'!$A26:$R284,12,FALSE))</f>
        <v>Identifiant à la TVA du Vendeur (également appelé Numéro d'identification à la TVA du vendeur).</v>
      </c>
      <c r="M26" s="158" t="str">
        <f xml:space="preserve"> IF(VLOOKUP($A26,'Factur-X FR CII D16B - Flux 2'!$A26:$R284,13,FALSE)=0,"",VLOOKUP($A26,'Factur-X FR CII D16B - Flux 2'!$A26:$R284,13,FALSE))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26" s="137" t="str">
        <f>IF(ISERROR(VLOOKUP($A26,'B2B - Flux 1 - UBL'!$A$6:$O725,15,FALSE)),"",VLOOKUP($A26,'B2B - Flux 1 - UBL'!$A$6:$O725,15,FALSE))</f>
        <v>DEMARRAGE</v>
      </c>
      <c r="O26" s="144" t="str">
        <f xml:space="preserve"> IF(VLOOKUP($A26,'Factur-X FR CII D16B - Flux 2'!$A26:$R284,14,FALSE)=0,"",VLOOKUP($A26,'Factur-X FR CII D16B - Flux 2'!$A26:$R284,14,FALSE))</f>
        <v>G1.46
G1.47</v>
      </c>
      <c r="P26" s="144" t="str">
        <f xml:space="preserve"> IF(VLOOKUP($A26,'Factur-X FR CII D16B - Flux 2'!$A26:$R284,15,FALSE)=0,"",VLOOKUP($A26,'Factur-X FR CII D16B - Flux 2'!$A26:$R284,15,FALSE))</f>
        <v/>
      </c>
      <c r="Q26" s="22" t="str">
        <f xml:space="preserve"> IF(VLOOKUP($A26,'Factur-X FR CII D16B - Flux 2'!$A26:$R284,16,FALSE)=0,"",VLOOKUP($A26,'Factur-X FR CII D16B - Flux 2'!$A26:$R284,16,FALSE))</f>
        <v>BR-CO-9
BR-CO-26</v>
      </c>
      <c r="R26" s="158" t="str">
        <f xml:space="preserve"> IF(VLOOKUP($A26,'Factur-X FR CII D16B - Flux 2'!$A26:$R284,17,FALSE)=0,"",VLOOKUP($A26,'Factur-X FR CII D16B - Flux 2'!$A26:$R284,17,FALSE))</f>
        <v/>
      </c>
    </row>
    <row r="27" spans="1:18" ht="28.5" x14ac:dyDescent="0.25">
      <c r="A27" s="35" t="s">
        <v>85</v>
      </c>
      <c r="B27" s="29" t="str">
        <f xml:space="preserve"> IF(VLOOKUP($A27,'Factur-X FR CII D16B - Flux 2'!$A27:$R285,2,FALSE)=0,"",VLOOKUP($A27,'Factur-X FR CII D16B - Flux 2'!$A27:$R285,2,FALSE))</f>
        <v>1.1</v>
      </c>
      <c r="C27" s="31"/>
      <c r="D27" s="48" t="str">
        <f xml:space="preserve"> IF(VLOOKUP($A27,'Factur-X FR CII D16B - Flux 2'!$A27:$R285,4,FALSE)=0,"",VLOOKUP($A27,'Factur-X FR CII D16B - Flux 2'!$A27:$R285,4,FALSE))</f>
        <v>ADRESSE POSTALE DU VENDEUR</v>
      </c>
      <c r="E27" s="32"/>
      <c r="F27" s="32"/>
      <c r="G27" s="101" t="str">
        <f xml:space="preserve"> IF(VLOOKUP($A27,'Factur-X FR CII D16B - Flux 2'!$A27:$R285,7,FALSE)=0,"",VLOOKUP($A27,'Factur-X FR CII D16B - Flux 2'!$A27:$R285,7,FALSE))</f>
        <v>/rsm:CrossIndustryInvoice/rsm:SupplyChainTradeTransaction/ram:ApplicableHeaderTradeAgreement/ram:SellerTradeParty/ram:PostalTradeAddress</v>
      </c>
      <c r="H27" s="67" t="str">
        <f xml:space="preserve"> IF(VLOOKUP($A27,'Factur-X FR CII D16B - Flux 2'!$A27:$R285,8,FALSE)=0,"",VLOOKUP($A27,'Factur-X FR CII D16B - Flux 2'!$A27:$R285,8,FALSE))</f>
        <v/>
      </c>
      <c r="I27" s="118" t="str">
        <f xml:space="preserve"> IF(VLOOKUP($A27,'Factur-X FR CII D16B - Flux 2'!$A27:$R285,9,FALSE)=0,"",VLOOKUP($A27,'Factur-X FR CII D16B - Flux 2'!$A27:$R285,9,FALSE))</f>
        <v/>
      </c>
      <c r="J27" s="173" t="str">
        <f xml:space="preserve"> IF(VLOOKUP($A27,'Factur-X FR CII D16B - Flux 2'!$A27:$R285,10,FALSE)=0,"",VLOOKUP($A27,'Factur-X FR CII D16B - Flux 2'!$A27:$R285,10,FALSE))</f>
        <v/>
      </c>
      <c r="K27" s="118" t="str">
        <f xml:space="preserve"> IF(VLOOKUP($A27,'Factur-X FR CII D16B - Flux 2'!$A27:$R285,11,FALSE)=0,"",VLOOKUP($A27,'Factur-X FR CII D16B - Flux 2'!$A27:$R285,11,FALSE))</f>
        <v/>
      </c>
      <c r="L27" s="132" t="str">
        <f xml:space="preserve"> IF(VLOOKUP($A27,'Factur-X FR CII D16B - Flux 2'!$A27:$R285,12,FALSE)=0,"",VLOOKUP($A27,'Factur-X FR CII D16B - Flux 2'!$A27:$R285,12,FALSE))</f>
        <v>Groupe de termes métiers fournissant des informations sur l'adresse du Vendeur.</v>
      </c>
      <c r="M27" s="132" t="str">
        <f xml:space="preserve"> IF(VLOOKUP($A27,'Factur-X FR CII D16B - Flux 2'!$A27:$R285,13,FALSE)=0,"",VLOOKUP($A27,'Factur-X FR CII D16B - Flux 2'!$A27:$R285,13,FALSE))</f>
        <v>Les éléments pertinents de l'adresse doivent être remplis pour se conformer aux exigences légales.</v>
      </c>
      <c r="N27" s="138" t="str">
        <f>IF(ISERROR(VLOOKUP($A27,'B2B - Flux 1 - UBL'!$A$6:$O730,15,FALSE)),"",VLOOKUP($A27,'B2B - Flux 1 - UBL'!$A$6:$O730,15,FALSE))</f>
        <v>DEMARRAGE</v>
      </c>
      <c r="O27" s="146" t="str">
        <f xml:space="preserve"> IF(VLOOKUP($A27,'Factur-X FR CII D16B - Flux 2'!$A27:$R285,14,FALSE)=0,"",VLOOKUP($A27,'Factur-X FR CII D16B - Flux 2'!$A27:$R285,14,FALSE))</f>
        <v/>
      </c>
      <c r="P27" s="118" t="str">
        <f xml:space="preserve"> IF(VLOOKUP($A27,'Factur-X FR CII D16B - Flux 2'!$A27:$R285,15,FALSE)=0,"",VLOOKUP($A27,'Factur-X FR CII D16B - Flux 2'!$A27:$R285,15,FALSE))</f>
        <v/>
      </c>
      <c r="Q27" s="156" t="str">
        <f xml:space="preserve"> IF(VLOOKUP($A27,'Factur-X FR CII D16B - Flux 2'!$A27:$R285,16,FALSE)=0,"",VLOOKUP($A27,'Factur-X FR CII D16B - Flux 2'!$A27:$R285,16,FALSE))</f>
        <v>BR-8</v>
      </c>
      <c r="R27" s="118" t="str">
        <f xml:space="preserve"> IF(VLOOKUP($A27,'Factur-X FR CII D16B - Flux 2'!$A27:$R285,17,FALSE)=0,"",VLOOKUP($A27,'Factur-X FR CII D16B - Flux 2'!$A27:$R285,17,FALSE))</f>
        <v/>
      </c>
    </row>
    <row r="28" spans="1:18" ht="71.25" x14ac:dyDescent="0.25">
      <c r="A28" s="43" t="s">
        <v>104</v>
      </c>
      <c r="B28" s="29" t="str">
        <f xml:space="preserve"> IF(VLOOKUP($A28,'Factur-X FR CII D16B - Flux 2'!$A28:$R286,2,FALSE)=0,"",VLOOKUP($A28,'Factur-X FR CII D16B - Flux 2'!$A28:$R286,2,FALSE))</f>
        <v>1.1</v>
      </c>
      <c r="C28" s="31"/>
      <c r="D28" s="49" t="str">
        <f xml:space="preserve"> IF(VLOOKUP($A28,'Factur-X FR CII D16B - Flux 2'!$A28:$R286,4,FALSE)=0,"",VLOOKUP($A28,'Factur-X FR CII D16B - Flux 2'!$A28:$R286,4,FALSE))</f>
        <v/>
      </c>
      <c r="E28" s="115" t="str">
        <f xml:space="preserve"> IF(VLOOKUP($A28,'Factur-X FR CII D16B - Flux 2'!$A28:$R286,5,FALSE)=0,"",VLOOKUP($A28,'Factur-X FR CII D16B - Flux 2'!$A28:$R286,5,FALSE))</f>
        <v>Code de pays du vendeur</v>
      </c>
      <c r="F28" s="52"/>
      <c r="G28" s="101" t="str">
        <f xml:space="preserve"> IF(VLOOKUP($A28,'Factur-X FR CII D16B - Flux 2'!$A28:$R286,7,FALSE)=0,"",VLOOKUP($A28,'Factur-X FR CII D16B - Flux 2'!$A28:$R286,7,FALSE))</f>
        <v>/rsm:CrossIndustryInvoice/rsm:SupplyChainTradeTransaction/ram:ApplicableHeaderTradeAgreement/ram:SellerTradeParty/ram:PostalTradeAddress/ram:CountryID</v>
      </c>
      <c r="H28" s="47" t="str">
        <f xml:space="preserve"> IF(VLOOKUP($A28,'Factur-X FR CII D16B - Flux 2'!$A28:$R286,8,FALSE)=0,"",VLOOKUP($A28,'Factur-X FR CII D16B - Flux 2'!$A28:$R286,8,FALSE))</f>
        <v>CODE</v>
      </c>
      <c r="I28" s="28">
        <f xml:space="preserve"> IF(VLOOKUP($A28,'Factur-X FR CII D16B - Flux 2'!$A28:$R286,9,FALSE)=0,"",VLOOKUP($A28,'Factur-X FR CII D16B - Flux 2'!$A28:$R286,9,FALSE))</f>
        <v>2</v>
      </c>
      <c r="J28" s="28" t="str">
        <f xml:space="preserve"> IF(VLOOKUP($A28,'Factur-X FR CII D16B - Flux 2'!$A28:$R286,10,FALSE)=0,"",VLOOKUP($A28,'Factur-X FR CII D16B - Flux 2'!$A28:$R286,10,FALSE))</f>
        <v>ISO 3166</v>
      </c>
      <c r="K28" s="55" t="str">
        <f xml:space="preserve"> IF(VLOOKUP($A28,'Factur-X FR CII D16B - Flux 2'!$A28:$R286,11,FALSE)=0,"",VLOOKUP($A28,'Factur-X FR CII D16B - Flux 2'!$A28:$R286,11,FALSE))</f>
        <v/>
      </c>
      <c r="L28" s="27" t="str">
        <f xml:space="preserve"> IF(VLOOKUP($A28,'Factur-X FR CII D16B - Flux 2'!$A28:$R286,12,FALSE)=0,"",VLOOKUP($A28,'Factur-X FR CII D16B - Flux 2'!$A28:$R286,12,FALSE))</f>
        <v>Code d'identification du pays.</v>
      </c>
      <c r="M28" s="27" t="str">
        <f xml:space="preserve"> IF(VLOOKUP($A28,'Factur-X FR CII D16B - Flux 2'!$A28:$R286,13,FALSE)=0,"",VLOOKUP($A28,'Factur-X FR CII D16B - Flux 2'!$A28:$R286,13,FALSE))</f>
        <v>Les listes de pays valides sont enregistrées auprès de l'Agence de maintenance de la norme ISO 3166-1 « Codes pour la représentation des noms de pays et de leurs subdivisions ». Il est recommandé d'utiliser la représentation alpha-2.</v>
      </c>
      <c r="N28" s="137" t="str">
        <f>IF(ISERROR(VLOOKUP($A28,'B2B - Flux 1 - UBL'!$A$6:$O737,15,FALSE)),"",VLOOKUP($A28,'B2B - Flux 1 - UBL'!$A$6:$O737,15,FALSE))</f>
        <v>DEMARRAGE</v>
      </c>
      <c r="O28" s="144" t="str">
        <f xml:space="preserve"> IF(VLOOKUP($A28,'Factur-X FR CII D16B - Flux 2'!$A28:$R286,14,FALSE)=0,"",VLOOKUP($A28,'Factur-X FR CII D16B - Flux 2'!$A28:$R286,14,FALSE))</f>
        <v>G2.01
G2.03</v>
      </c>
      <c r="P28" s="144" t="str">
        <f xml:space="preserve"> IF(VLOOKUP($A28,'Factur-X FR CII D16B - Flux 2'!$A28:$R286,15,FALSE)=0,"",VLOOKUP($A28,'Factur-X FR CII D16B - Flux 2'!$A28:$R286,15,FALSE))</f>
        <v/>
      </c>
      <c r="Q28" s="22" t="str">
        <f xml:space="preserve"> IF(VLOOKUP($A28,'Factur-X FR CII D16B - Flux 2'!$A28:$R286,16,FALSE)=0,"",VLOOKUP($A28,'Factur-X FR CII D16B - Flux 2'!$A28:$R286,16,FALSE))</f>
        <v>BR-9</v>
      </c>
      <c r="R28" s="27" t="str">
        <f xml:space="preserve"> IF(VLOOKUP($A28,'Factur-X FR CII D16B - Flux 2'!$A28:$R286,17,FALSE)=0,"",VLOOKUP($A28,'Factur-X FR CII D16B - Flux 2'!$A28:$R286,17,FALSE))</f>
        <v/>
      </c>
    </row>
    <row r="29" spans="1:18" ht="28.5" x14ac:dyDescent="0.25">
      <c r="A29" s="23" t="s">
        <v>107</v>
      </c>
      <c r="B29" s="29" t="str">
        <f xml:space="preserve"> IF(VLOOKUP($A29,'Factur-X FR CII D16B - Flux 2'!$A29:$R287,2,FALSE)=0,"",VLOOKUP($A29,'Factur-X FR CII D16B - Flux 2'!$A29:$R287,2,FALSE))</f>
        <v>1.1</v>
      </c>
      <c r="C29" s="81" t="str">
        <f xml:space="preserve"> IF(VLOOKUP($A29,'Factur-X FR CII D16B - Flux 2'!$A29:$R287,3,FALSE)=0,"",VLOOKUP($A29,'Factur-X FR CII D16B - Flux 2'!$A29:$R287,3,FALSE))</f>
        <v>ACHETEUR</v>
      </c>
      <c r="D29" s="56"/>
      <c r="E29" s="56"/>
      <c r="F29" s="56" t="str">
        <f xml:space="preserve"> IF(VLOOKUP($A29,'Factur-X FR CII D16B - Flux 2'!$A29:$R287,6,FALSE)=0,"",VLOOKUP($A29,'Factur-X FR CII D16B - Flux 2'!$A29:$R287,6,FALSE))</f>
        <v/>
      </c>
      <c r="G29" s="101" t="str">
        <f xml:space="preserve"> IF(VLOOKUP($A29,'Factur-X FR CII D16B - Flux 2'!$A29:$R287,7,FALSE)=0,"",VLOOKUP($A29,'Factur-X FR CII D16B - Flux 2'!$A29:$R287,7,FALSE))</f>
        <v>/rsm:CrossIndustryInvoice/rsm:SupplyChainTradeTransaction/ram:ApplicableHeaderTradeAgreement/ram:BuyerTradeParty</v>
      </c>
      <c r="H29" s="67" t="str">
        <f xml:space="preserve"> IF(VLOOKUP($A29,'Factur-X FR CII D16B - Flux 2'!$A29:$R287,8,FALSE)=0,"",VLOOKUP($A29,'Factur-X FR CII D16B - Flux 2'!$A29:$R287,8,FALSE))</f>
        <v/>
      </c>
      <c r="I29" s="118" t="str">
        <f xml:space="preserve"> IF(VLOOKUP($A29,'Factur-X FR CII D16B - Flux 2'!$A29:$R287,9,FALSE)=0,"",VLOOKUP($A29,'Factur-X FR CII D16B - Flux 2'!$A29:$R287,9,FALSE))</f>
        <v/>
      </c>
      <c r="J29" s="173" t="str">
        <f xml:space="preserve"> IF(VLOOKUP($A29,'Factur-X FR CII D16B - Flux 2'!$A29:$R287,10,FALSE)=0,"",VLOOKUP($A29,'Factur-X FR CII D16B - Flux 2'!$A29:$R287,10,FALSE))</f>
        <v/>
      </c>
      <c r="K29" s="118" t="str">
        <f xml:space="preserve"> IF(VLOOKUP($A29,'Factur-X FR CII D16B - Flux 2'!$A29:$R287,11,FALSE)=0,"",VLOOKUP($A29,'Factur-X FR CII D16B - Flux 2'!$A29:$R287,11,FALSE))</f>
        <v/>
      </c>
      <c r="L29" s="132" t="str">
        <f xml:space="preserve"> IF(VLOOKUP($A29,'Factur-X FR CII D16B - Flux 2'!$A29:$R287,12,FALSE)=0,"",VLOOKUP($A29,'Factur-X FR CII D16B - Flux 2'!$A29:$R287,12,FALSE))</f>
        <v>Groupe de termes métiers fournissant des informations sur l'Acheteur.</v>
      </c>
      <c r="M29" s="132" t="str">
        <f xml:space="preserve"> IF(VLOOKUP($A29,'Factur-X FR CII D16B - Flux 2'!$A29:$R287,13,FALSE)=0,"",VLOOKUP($A29,'Factur-X FR CII D16B - Flux 2'!$A29:$R287,13,FALSE))</f>
        <v/>
      </c>
      <c r="N29" s="138" t="str">
        <f>IF(ISERROR(VLOOKUP($A29,'B2B - Flux 1 - UBL'!$A$6:$O742,15,FALSE)),"",VLOOKUP($A29,'B2B - Flux 1 - UBL'!$A$6:$O742,15,FALSE))</f>
        <v>DEMARRAGE</v>
      </c>
      <c r="O29" s="146" t="str">
        <f xml:space="preserve"> IF(VLOOKUP($A29,'Factur-X FR CII D16B - Flux 2'!$A29:$R287,14,FALSE)=0,"",VLOOKUP($A29,'Factur-X FR CII D16B - Flux 2'!$A29:$R287,14,FALSE))</f>
        <v/>
      </c>
      <c r="P29" s="118" t="str">
        <f xml:space="preserve"> IF(VLOOKUP($A29,'Factur-X FR CII D16B - Flux 2'!$A29:$R287,15,FALSE)=0,"",VLOOKUP($A29,'Factur-X FR CII D16B - Flux 2'!$A29:$R287,15,FALSE))</f>
        <v/>
      </c>
      <c r="Q29" s="156" t="str">
        <f xml:space="preserve"> IF(VLOOKUP($A29,'Factur-X FR CII D16B - Flux 2'!$A29:$R287,16,FALSE)=0,"",VLOOKUP($A29,'Factur-X FR CII D16B - Flux 2'!$A29:$R287,16,FALSE))</f>
        <v/>
      </c>
      <c r="R29" s="118" t="str">
        <f xml:space="preserve"> IF(VLOOKUP($A29,'Factur-X FR CII D16B - Flux 2'!$A29:$R287,17,FALSE)=0,"",VLOOKUP($A29,'Factur-X FR CII D16B - Flux 2'!$A29:$R287,17,FALSE))</f>
        <v/>
      </c>
    </row>
    <row r="30" spans="1:18" ht="57" x14ac:dyDescent="0.25">
      <c r="A30" s="35" t="s">
        <v>111</v>
      </c>
      <c r="B30" s="128" t="str">
        <f xml:space="preserve"> IF(VLOOKUP($A30,'Factur-X FR CII D16B - Flux 2'!$A30:$R288,2,FALSE)=0,"",VLOOKUP($A30,'Factur-X FR CII D16B - Flux 2'!$A30:$R288,2,FALSE))</f>
        <v>0.1</v>
      </c>
      <c r="C30" s="31"/>
      <c r="D30" s="32" t="str">
        <f xml:space="preserve"> IF(VLOOKUP($A30,'Factur-X FR CII D16B - Flux 2'!$A30:$R288,4,FALSE)=0,"",VLOOKUP($A30,'Factur-X FR CII D16B - Flux 2'!$A30:$R288,4,FALSE))</f>
        <v>Numéro de SIREN</v>
      </c>
      <c r="E30" s="32"/>
      <c r="F30" s="33"/>
      <c r="G30" s="101" t="str">
        <f xml:space="preserve"> IF(VLOOKUP($A30,'Factur-X FR CII D16B - Flux 2'!$A30:$R288,7,FALSE)=0,"",VLOOKUP($A30,'Factur-X FR CII D16B - Flux 2'!$A30:$R288,7,FALSE))</f>
        <v>/rsm:CrossIndustryInvoice/rsm:SupplyChainTradeTransaction/ram:ApplicableHeaderTradeAgreement/ram:BuyerTradeParty/ram:SpecifiedLegalOrganization/ram:ID</v>
      </c>
      <c r="H30" s="47" t="str">
        <f xml:space="preserve"> IF(VLOOKUP($A30,'Factur-X FR CII D16B - Flux 2'!$A30:$R288,8,FALSE)=0,"",VLOOKUP($A30,'Factur-X FR CII D16B - Flux 2'!$A30:$R288,8,FALSE))</f>
        <v>IDENTIFIANT</v>
      </c>
      <c r="I30" s="47">
        <f xml:space="preserve"> IF(VLOOKUP($A30,'Factur-X FR CII D16B - Flux 2'!$A30:$R288,9,FALSE)=0,"",VLOOKUP($A30,'Factur-X FR CII D16B - Flux 2'!$A30:$R288,9,FALSE))</f>
        <v>9</v>
      </c>
      <c r="J30" s="28" t="str">
        <f xml:space="preserve"> IF(VLOOKUP($A30,'Factur-X FR CII D16B - Flux 2'!$A30:$R288,10,FALSE)=0,"",VLOOKUP($A30,'Factur-X FR CII D16B - Flux 2'!$A30:$R288,10,FALSE))</f>
        <v/>
      </c>
      <c r="K30" s="26" t="str">
        <f xml:space="preserve"> IF(VLOOKUP($A30,'Factur-X FR CII D16B - Flux 2'!$A30:$R288,11,FALSE)=0,"",VLOOKUP($A30,'Factur-X FR CII D16B - Flux 2'!$A30:$R288,11,FALSE))</f>
        <v/>
      </c>
      <c r="L30" s="27" t="str">
        <f xml:space="preserve"> IF(VLOOKUP($A30,'Factur-X FR CII D16B - Flux 2'!$A30:$R288,12,FALSE)=0,"",VLOOKUP($A30,'Factur-X FR CII D16B - Flux 2'!$A30:$R288,12,FALSE))</f>
        <v>Identifiant délivré par un organisme d’enregistrement officiel, qui identifie l'Acheteur comme une entité juridique ou une personne morale.</v>
      </c>
      <c r="M30" s="27" t="str">
        <f xml:space="preserve"> IF(VLOOKUP($A30,'Factur-X FR CII D16B - Flux 2'!$A30:$R288,13,FALSE)=0,"",VLOOKUP($A30,'Factur-X FR CII D16B - Flux 2'!$A30:$R288,13,FALSE))</f>
        <v>Si aucun schéma d'identification n'est précisé, il devrait être connu de l'Acheteur et du Vendeur, par exemple un identifiant exclusivement utilisé dans l'environnement juridique applicable.</v>
      </c>
      <c r="N30" s="139" t="str">
        <f>IF(ISERROR(VLOOKUP($A30,'B2B - Flux 1 - UBL'!$A$6:$O751,15,FALSE)),"",VLOOKUP($A30,'B2B - Flux 1 - UBL'!$A$6:$O751,15,FALSE))</f>
        <v>DEMARRAGE</v>
      </c>
      <c r="O30" s="144" t="str">
        <f xml:space="preserve"> IF(VLOOKUP($A30,'Factur-X FR CII D16B - Flux 2'!$A30:$R288,14,FALSE)=0,"",VLOOKUP($A30,'Factur-X FR CII D16B - Flux 2'!$A30:$R288,14,FALSE))</f>
        <v>G1.63
G1.58</v>
      </c>
      <c r="P30" s="144" t="str">
        <f xml:space="preserve"> IF(VLOOKUP($A30,'Factur-X FR CII D16B - Flux 2'!$A30:$R288,15,FALSE)=0,"",VLOOKUP($A30,'Factur-X FR CII D16B - Flux 2'!$A30:$R288,15,FALSE))</f>
        <v/>
      </c>
      <c r="Q30" s="120" t="str">
        <f xml:space="preserve"> IF(VLOOKUP($A30,'Factur-X FR CII D16B - Flux 2'!$A30:$R288,16,FALSE)=0,"",VLOOKUP($A30,'Factur-X FR CII D16B - Flux 2'!$A30:$R288,16,FALSE))</f>
        <v/>
      </c>
      <c r="R30" s="27" t="str">
        <f xml:space="preserve"> IF(VLOOKUP($A30,'Factur-X FR CII D16B - Flux 2'!$A30:$R288,17,FALSE)=0,"",VLOOKUP($A30,'Factur-X FR CII D16B - Flux 2'!$A30:$R288,17,FALSE))</f>
        <v>Il faudra effectuer une déclaration pour la modification de la cardinalité de 0.1 à 1.1</v>
      </c>
    </row>
    <row r="31" spans="1:18" ht="42.75" x14ac:dyDescent="0.25">
      <c r="A31" s="35" t="s">
        <v>1238</v>
      </c>
      <c r="B31" s="29" t="str">
        <f xml:space="preserve"> IF(VLOOKUP($A31,'Factur-X FR CII D16B - Flux 2'!$A31:$R289,2,FALSE)=0,"",VLOOKUP($A31,'Factur-X FR CII D16B - Flux 2'!$A31:$R289,2,FALSE))</f>
        <v>0.1</v>
      </c>
      <c r="C31" s="31"/>
      <c r="D31" s="32" t="str">
        <f xml:space="preserve"> IF(VLOOKUP($A31,'Factur-X FR CII D16B - Flux 2'!$A31:$R289,4,FALSE)=0,"",VLOOKUP($A31,'Factur-X FR CII D16B - Flux 2'!$A31:$R289,4,FALSE))</f>
        <v>Identifiant du schéma</v>
      </c>
      <c r="E31" s="32"/>
      <c r="F31" s="33"/>
      <c r="G31" s="101" t="str">
        <f xml:space="preserve"> IF(VLOOKUP($A31,'Factur-X FR CII D16B - Flux 2'!$A31:$R289,7,FALSE)=0,"",VLOOKUP($A31,'Factur-X FR CII D16B - Flux 2'!$A31:$R289,7,FALSE))</f>
        <v>/rsm:CrossIndustryInvoice/rsm:SupplyChainTradeTransaction/ram:ApplicableHeaderTradeAgreement/ram:BuyerTradeParty/ram:SpecifiedLegalOrganization/ram:ID</v>
      </c>
      <c r="H31" s="47" t="str">
        <f xml:space="preserve"> IF(VLOOKUP($A31,'Factur-X FR CII D16B - Flux 2'!$A31:$R289,8,FALSE)=0,"",VLOOKUP($A31,'Factur-X FR CII D16B - Flux 2'!$A31:$R289,8,FALSE))</f>
        <v>IDENTIFIANT</v>
      </c>
      <c r="I31" s="47">
        <f xml:space="preserve"> IF(VLOOKUP($A31,'Factur-X FR CII D16B - Flux 2'!$A31:$R289,9,FALSE)=0,"",VLOOKUP($A31,'Factur-X FR CII D16B - Flux 2'!$A31:$R289,9,FALSE))</f>
        <v>5</v>
      </c>
      <c r="J31" s="28" t="str">
        <f xml:space="preserve"> IF(VLOOKUP($A31,'Factur-X FR CII D16B - Flux 2'!$A31:$R289,10,FALSE)=0,"",VLOOKUP($A31,'Factur-X FR CII D16B - Flux 2'!$A31:$R289,10,FALSE))</f>
        <v/>
      </c>
      <c r="K31" s="26" t="str">
        <f xml:space="preserve"> IF(VLOOKUP($A31,'Factur-X FR CII D16B - Flux 2'!$A31:$R289,11,FALSE)=0,"",VLOOKUP($A31,'Factur-X FR CII D16B - Flux 2'!$A31:$R289,11,FALSE))</f>
        <v/>
      </c>
      <c r="L31" s="27" t="str">
        <f xml:space="preserve"> IF(VLOOKUP($A31,'Factur-X FR CII D16B - Flux 2'!$A31:$R289,12,FALSE)=0,"",VLOOKUP($A31,'Factur-X FR CII D16B - Flux 2'!$A31:$R289,12,FALSE))</f>
        <v>Identifiant du schéma de l'identifiant d'enregistrement légal de l'acheteur</v>
      </c>
      <c r="M31" s="27" t="str">
        <f xml:space="preserve"> IF(VLOOKUP($A31,'Factur-X FR CII D16B - Flux 2'!$A31:$R289,13,FALSE)=0,"",VLOOKUP($A31,'Factur-X FR CII D16B - Flux 2'!$A31:$R289,13,FALSE))</f>
        <v>S'il est utilisé, l'identifiant du schéma doit être choisi parmi les entrées  de liste publiée par l'agence de maintenance ISO 6523.</v>
      </c>
      <c r="N31" s="137" t="str">
        <f>IF(ISERROR(VLOOKUP($A31,'B2B - Flux 1 - UBL'!$A$6:$O752,15,FALSE)),"",VLOOKUP($A31,'B2B - Flux 1 - UBL'!$A$6:$O752,15,FALSE))</f>
        <v>DEMARRAGE</v>
      </c>
      <c r="O31" s="144" t="str">
        <f xml:space="preserve"> IF(VLOOKUP($A31,'Factur-X FR CII D16B - Flux 2'!$A31:$R289,14,FALSE)=0,"",VLOOKUP($A31,'Factur-X FR CII D16B - Flux 2'!$A31:$R289,14,FALSE))</f>
        <v>G6.08</v>
      </c>
      <c r="P31" s="144" t="str">
        <f xml:space="preserve"> IF(VLOOKUP($A31,'Factur-X FR CII D16B - Flux 2'!$A31:$R289,15,FALSE)=0,"",VLOOKUP($A31,'Factur-X FR CII D16B - Flux 2'!$A31:$R289,15,FALSE))</f>
        <v/>
      </c>
      <c r="Q31" s="120" t="str">
        <f xml:space="preserve"> IF(VLOOKUP($A31,'Factur-X FR CII D16B - Flux 2'!$A31:$R289,16,FALSE)=0,"",VLOOKUP($A31,'Factur-X FR CII D16B - Flux 2'!$A31:$R289,16,FALSE))</f>
        <v/>
      </c>
      <c r="R31" s="27" t="str">
        <f xml:space="preserve"> IF(VLOOKUP($A31,'Factur-X FR CII D16B - Flux 2'!$A31:$R289,17,FALSE)=0,"",VLOOKUP($A31,'Factur-X FR CII D16B - Flux 2'!$A31:$R289,17,FALSE))</f>
        <v/>
      </c>
    </row>
    <row r="32" spans="1:18" ht="71.25" x14ac:dyDescent="0.25">
      <c r="A32" s="35" t="s">
        <v>112</v>
      </c>
      <c r="B32" s="29" t="str">
        <f xml:space="preserve"> IF(VLOOKUP($A32,'Factur-X FR CII D16B - Flux 2'!$A32:$R290,2,FALSE)=0,"",VLOOKUP($A32,'Factur-X FR CII D16B - Flux 2'!$A32:$R290,2,FALSE))</f>
        <v>0.1</v>
      </c>
      <c r="C32" s="31"/>
      <c r="D32" s="32" t="str">
        <f xml:space="preserve"> IF(VLOOKUP($A32,'Factur-X FR CII D16B - Flux 2'!$A32:$R290,4,FALSE)=0,"",VLOOKUP($A32,'Factur-X FR CII D16B - Flux 2'!$A32:$R290,4,FALSE))</f>
        <v>Identifiant à la TVA  de l'acheteur</v>
      </c>
      <c r="E32" s="32"/>
      <c r="F32" s="32"/>
      <c r="G32" s="101" t="str">
        <f xml:space="preserve"> IF(VLOOKUP($A32,'Factur-X FR CII D16B - Flux 2'!$A32:$R290,7,FALSE)=0,"",VLOOKUP($A32,'Factur-X FR CII D16B - Flux 2'!$A32:$R290,7,FALSE))</f>
        <v>/rsm:CrossIndustryInvoice/rsm:SupplyChainTradeTransaction/ram:ApplicableHeaderTradeAgreement/ram:BuyerTradeParty/ram:SpecifiedTaxRegistration/ram:ID</v>
      </c>
      <c r="H32" s="47" t="str">
        <f xml:space="preserve"> IF(VLOOKUP($A32,'Factur-X FR CII D16B - Flux 2'!$A32:$R290,8,FALSE)=0,"",VLOOKUP($A32,'Factur-X FR CII D16B - Flux 2'!$A32:$R290,8,FALSE))</f>
        <v>IDENTIFIANT</v>
      </c>
      <c r="I32" s="47">
        <f xml:space="preserve"> IF(VLOOKUP($A32,'Factur-X FR CII D16B - Flux 2'!$A32:$R290,9,FALSE)=0,"",VLOOKUP($A32,'Factur-X FR CII D16B - Flux 2'!$A32:$R290,9,FALSE))</f>
        <v>15</v>
      </c>
      <c r="J32" s="28" t="str">
        <f xml:space="preserve"> IF(VLOOKUP($A32,'Factur-X FR CII D16B - Flux 2'!$A32:$R290,10,FALSE)=0,"",VLOOKUP($A32,'Factur-X FR CII D16B - Flux 2'!$A32:$R290,10,FALSE))</f>
        <v>ISO 3166</v>
      </c>
      <c r="K32" s="26" t="str">
        <f xml:space="preserve"> IF(VLOOKUP($A32,'Factur-X FR CII D16B - Flux 2'!$A32:$R290,11,FALSE)=0,"",VLOOKUP($A32,'Factur-X FR CII D16B - Flux 2'!$A32:$R290,11,FALSE))</f>
        <v/>
      </c>
      <c r="L32" s="27" t="str">
        <f xml:space="preserve"> IF(VLOOKUP($A32,'Factur-X FR CII D16B - Flux 2'!$A32:$R290,12,FALSE)=0,"",VLOOKUP($A32,'Factur-X FR CII D16B - Flux 2'!$A32:$R290,12,FALSE))</f>
        <v>Identifiant à la TVA de l'Acheteur (également appelé Numéro d'identification à la TVA de l'acheteur).</v>
      </c>
      <c r="M32" s="27" t="str">
        <f xml:space="preserve"> IF(VLOOKUP($A32,'Factur-X FR CII D16B - Flux 2'!$A32:$R290,13,FALSE)=0,"",VLOOKUP($A32,'Factur-X FR CII D16B - Flux 2'!$A32:$R290,13,FALSE))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N32" s="137" t="str">
        <f>IF(ISERROR(VLOOKUP($A32,'B2B - Flux 1 - UBL'!$A$6:$O753,15,FALSE)),"",VLOOKUP($A32,'B2B - Flux 1 - UBL'!$A$6:$O753,15,FALSE))</f>
        <v>DEMARRAGE</v>
      </c>
      <c r="O32" s="144" t="str">
        <f xml:space="preserve"> IF(VLOOKUP($A32,'Factur-X FR CII D16B - Flux 2'!$A32:$R290,14,FALSE)=0,"",VLOOKUP($A32,'Factur-X FR CII D16B - Flux 2'!$A32:$R290,14,FALSE))</f>
        <v>G6.08</v>
      </c>
      <c r="P32" s="144" t="str">
        <f xml:space="preserve"> IF(VLOOKUP($A32,'Factur-X FR CII D16B - Flux 2'!$A32:$R290,15,FALSE)=0,"",VLOOKUP($A32,'Factur-X FR CII D16B - Flux 2'!$A32:$R290,15,FALSE))</f>
        <v/>
      </c>
      <c r="Q32" s="22" t="str">
        <f xml:space="preserve"> IF(VLOOKUP($A32,'Factur-X FR CII D16B - Flux 2'!$A32:$R290,16,FALSE)=0,"",VLOOKUP($A32,'Factur-X FR CII D16B - Flux 2'!$A32:$R290,16,FALSE))</f>
        <v>BR-CO-9</v>
      </c>
      <c r="R32" s="27" t="str">
        <f xml:space="preserve"> IF(VLOOKUP($A32,'Factur-X FR CII D16B - Flux 2'!$A32:$R290,17,FALSE)=0,"",VLOOKUP($A32,'Factur-X FR CII D16B - Flux 2'!$A32:$R290,17,FALSE))</f>
        <v/>
      </c>
    </row>
    <row r="33" spans="1:18" ht="28.5" x14ac:dyDescent="0.25">
      <c r="A33" s="35" t="s">
        <v>116</v>
      </c>
      <c r="B33" s="29" t="str">
        <f xml:space="preserve"> IF(VLOOKUP($A33,'Factur-X FR CII D16B - Flux 2'!$A33:$R291,2,FALSE)=0,"",VLOOKUP($A33,'Factur-X FR CII D16B - Flux 2'!$A33:$R291,2,FALSE))</f>
        <v>1.1</v>
      </c>
      <c r="C33" s="31"/>
      <c r="D33" s="48" t="str">
        <f xml:space="preserve"> IF(VLOOKUP($A33,'Factur-X FR CII D16B - Flux 2'!$A33:$R291,4,FALSE)=0,"",VLOOKUP($A33,'Factur-X FR CII D16B - Flux 2'!$A33:$R291,4,FALSE))</f>
        <v>ADRESSE POSTALE DE L'ACHETEUR</v>
      </c>
      <c r="E33" s="32"/>
      <c r="F33" s="32"/>
      <c r="G33" s="101" t="str">
        <f xml:space="preserve"> IF(VLOOKUP($A33,'Factur-X FR CII D16B - Flux 2'!$A33:$R291,7,FALSE)=0,"",VLOOKUP($A33,'Factur-X FR CII D16B - Flux 2'!$A33:$R291,7,FALSE))</f>
        <v>/rsm:CrossIndustryInvoice/rsm:SupplyChainTradeTransaction/ram:ApplicableHeaderTradeAgreement/ram:BuyerTradeParty/ram:PostalTradeAddress</v>
      </c>
      <c r="H33" s="67" t="str">
        <f xml:space="preserve"> IF(VLOOKUP($A33,'Factur-X FR CII D16B - Flux 2'!$A33:$R291,8,FALSE)=0,"",VLOOKUP($A33,'Factur-X FR CII D16B - Flux 2'!$A33:$R291,8,FALSE))</f>
        <v/>
      </c>
      <c r="I33" s="118" t="str">
        <f xml:space="preserve"> IF(VLOOKUP($A33,'Factur-X FR CII D16B - Flux 2'!$A33:$R291,9,FALSE)=0,"",VLOOKUP($A33,'Factur-X FR CII D16B - Flux 2'!$A33:$R291,9,FALSE))</f>
        <v/>
      </c>
      <c r="J33" s="173" t="str">
        <f xml:space="preserve"> IF(VLOOKUP($A33,'Factur-X FR CII D16B - Flux 2'!$A33:$R291,10,FALSE)=0,"",VLOOKUP($A33,'Factur-X FR CII D16B - Flux 2'!$A33:$R291,10,FALSE))</f>
        <v/>
      </c>
      <c r="K33" s="118" t="str">
        <f xml:space="preserve"> IF(VLOOKUP($A33,'Factur-X FR CII D16B - Flux 2'!$A33:$R291,11,FALSE)=0,"",VLOOKUP($A33,'Factur-X FR CII D16B - Flux 2'!$A33:$R291,11,FALSE))</f>
        <v/>
      </c>
      <c r="L33" s="132" t="str">
        <f xml:space="preserve"> IF(VLOOKUP($A33,'Factur-X FR CII D16B - Flux 2'!$A33:$R291,12,FALSE)=0,"",VLOOKUP($A33,'Factur-X FR CII D16B - Flux 2'!$A33:$R291,12,FALSE))</f>
        <v>Groupe de termes métiers fournissant des informations sur l'adresse postale de l'Acheteur.</v>
      </c>
      <c r="M33" s="132" t="str">
        <f xml:space="preserve"> IF(VLOOKUP($A33,'Factur-X FR CII D16B - Flux 2'!$A33:$R291,13,FALSE)=0,"",VLOOKUP($A33,'Factur-X FR CII D16B - Flux 2'!$A33:$R291,13,FALSE))</f>
        <v>Les éléments pertinents de l'adresse doivent être remplis pour se conformer aux exigences légales.</v>
      </c>
      <c r="N33" s="138" t="str">
        <f>IF(ISERROR(VLOOKUP($A33,'B2B - Flux 1 - UBL'!$A$6:$O756,15,FALSE)),"",VLOOKUP($A33,'B2B - Flux 1 - UBL'!$A$6:$O756,15,FALSE))</f>
        <v>DEMARRAGE</v>
      </c>
      <c r="O33" s="146" t="str">
        <f xml:space="preserve"> IF(VLOOKUP($A33,'Factur-X FR CII D16B - Flux 2'!$A33:$R291,14,FALSE)=0,"",VLOOKUP($A33,'Factur-X FR CII D16B - Flux 2'!$A33:$R291,14,FALSE))</f>
        <v/>
      </c>
      <c r="P33" s="118" t="str">
        <f xml:space="preserve"> IF(VLOOKUP($A33,'Factur-X FR CII D16B - Flux 2'!$A33:$R291,15,FALSE)=0,"",VLOOKUP($A33,'Factur-X FR CII D16B - Flux 2'!$A33:$R291,15,FALSE))</f>
        <v/>
      </c>
      <c r="Q33" s="156" t="str">
        <f xml:space="preserve"> IF(VLOOKUP($A33,'Factur-X FR CII D16B - Flux 2'!$A33:$R291,16,FALSE)=0,"",VLOOKUP($A33,'Factur-X FR CII D16B - Flux 2'!$A33:$R291,16,FALSE))</f>
        <v>BR-10</v>
      </c>
      <c r="R33" s="118" t="str">
        <f xml:space="preserve"> IF(VLOOKUP($A33,'Factur-X FR CII D16B - Flux 2'!$A33:$R291,17,FALSE)=0,"",VLOOKUP($A33,'Factur-X FR CII D16B - Flux 2'!$A33:$R291,17,FALSE))</f>
        <v/>
      </c>
    </row>
    <row r="34" spans="1:18" ht="71.25" x14ac:dyDescent="0.25">
      <c r="A34" s="43" t="s">
        <v>129</v>
      </c>
      <c r="B34" s="29" t="str">
        <f xml:space="preserve"> IF(VLOOKUP($A34,'Factur-X FR CII D16B - Flux 2'!$A34:$R292,2,FALSE)=0,"",VLOOKUP($A34,'Factur-X FR CII D16B - Flux 2'!$A34:$R292,2,FALSE))</f>
        <v>1.1</v>
      </c>
      <c r="C34" s="31"/>
      <c r="D34" s="74" t="str">
        <f xml:space="preserve"> IF(VLOOKUP($A34,'Factur-X FR CII D16B - Flux 2'!$A34:$R292,4,FALSE)=0,"",VLOOKUP($A34,'Factur-X FR CII D16B - Flux 2'!$A34:$R292,4,FALSE))</f>
        <v/>
      </c>
      <c r="E34" s="50" t="str">
        <f xml:space="preserve"> IF(VLOOKUP($A34,'Factur-X FR CII D16B - Flux 2'!$A34:$R292,5,FALSE)=0,"",VLOOKUP($A34,'Factur-X FR CII D16B - Flux 2'!$A34:$R292,5,FALSE))</f>
        <v>Code de pays de l'acheteur</v>
      </c>
      <c r="F34" s="52"/>
      <c r="G34" s="101" t="str">
        <f xml:space="preserve"> IF(VLOOKUP($A34,'Factur-X FR CII D16B - Flux 2'!$A34:$R292,7,FALSE)=0,"",VLOOKUP($A34,'Factur-X FR CII D16B - Flux 2'!$A34:$R292,7,FALSE))</f>
        <v>/rsm:CrossIndustryInvoice/rsm:SupplyChainTradeTransaction/ram:ApplicableHeaderTradeAgreement/ram:BuyerTradeParty/ram:PostalTradeAddress/ram:CountryID</v>
      </c>
      <c r="H34" s="47" t="str">
        <f xml:space="preserve"> IF(VLOOKUP($A34,'Factur-X FR CII D16B - Flux 2'!$A34:$R292,8,FALSE)=0,"",VLOOKUP($A34,'Factur-X FR CII D16B - Flux 2'!$A34:$R292,8,FALSE))</f>
        <v>CODE</v>
      </c>
      <c r="I34" s="28">
        <f xml:space="preserve"> IF(VLOOKUP($A34,'Factur-X FR CII D16B - Flux 2'!$A34:$R292,9,FALSE)=0,"",VLOOKUP($A34,'Factur-X FR CII D16B - Flux 2'!$A34:$R292,9,FALSE))</f>
        <v>2</v>
      </c>
      <c r="J34" s="28" t="str">
        <f xml:space="preserve"> IF(VLOOKUP($A34,'Factur-X FR CII D16B - Flux 2'!$A34:$R292,10,FALSE)=0,"",VLOOKUP($A34,'Factur-X FR CII D16B - Flux 2'!$A34:$R292,10,FALSE))</f>
        <v>ISO 3166</v>
      </c>
      <c r="K34" s="55" t="str">
        <f xml:space="preserve"> IF(VLOOKUP($A34,'Factur-X FR CII D16B - Flux 2'!$A34:$R292,11,FALSE)=0,"",VLOOKUP($A34,'Factur-X FR CII D16B - Flux 2'!$A34:$R292,11,FALSE))</f>
        <v/>
      </c>
      <c r="L34" s="27" t="str">
        <f xml:space="preserve"> IF(VLOOKUP($A34,'Factur-X FR CII D16B - Flux 2'!$A34:$R292,12,FALSE)=0,"",VLOOKUP($A34,'Factur-X FR CII D16B - Flux 2'!$A34:$R292,12,FALSE))</f>
        <v>Code d'identification du pays.</v>
      </c>
      <c r="M34" s="27" t="str">
        <f xml:space="preserve"> IF(VLOOKUP($A34,'Factur-X FR CII D16B - Flux 2'!$A34:$R292,13,FALSE)=0,"",VLOOKUP($A34,'Factur-X FR CII D16B - Flux 2'!$A34:$R292,13,FALSE))</f>
        <v>Les listes de pays valides sont enregistrées auprès de l'Agence de maintenance de la norme ISO 3166-1 « Codes pour la représentation des noms de pays et de leurs subdivisions ». Il est recommandé d'utiliser la représentation alpha-2.</v>
      </c>
      <c r="N34" s="137" t="str">
        <f>IF(ISERROR(VLOOKUP($A34,'B2B - Flux 1 - UBL'!$A$6:$O763,15,FALSE)),"",VLOOKUP($A34,'B2B - Flux 1 - UBL'!$A$6:$O763,15,FALSE))</f>
        <v>DEMARRAGE</v>
      </c>
      <c r="O34" s="144" t="str">
        <f xml:space="preserve"> IF(VLOOKUP($A34,'Factur-X FR CII D16B - Flux 2'!$A34:$R292,14,FALSE)=0,"",VLOOKUP($A34,'Factur-X FR CII D16B - Flux 2'!$A34:$R292,14,FALSE))</f>
        <v>G2.01
G2.03</v>
      </c>
      <c r="P34" s="144" t="str">
        <f xml:space="preserve"> IF(VLOOKUP($A34,'Factur-X FR CII D16B - Flux 2'!$A34:$R292,15,FALSE)=0,"",VLOOKUP($A34,'Factur-X FR CII D16B - Flux 2'!$A34:$R292,15,FALSE))</f>
        <v/>
      </c>
      <c r="Q34" s="22" t="str">
        <f xml:space="preserve"> IF(VLOOKUP($A34,'Factur-X FR CII D16B - Flux 2'!$A34:$R292,16,FALSE)=0,"",VLOOKUP($A34,'Factur-X FR CII D16B - Flux 2'!$A34:$R292,16,FALSE))</f>
        <v>BR-11</v>
      </c>
      <c r="R34" s="27" t="str">
        <f xml:space="preserve"> IF(VLOOKUP($A34,'Factur-X FR CII D16B - Flux 2'!$A34:$R292,17,FALSE)=0,"",VLOOKUP($A34,'Factur-X FR CII D16B - Flux 2'!$A34:$R292,17,FALSE))</f>
        <v/>
      </c>
    </row>
    <row r="35" spans="1:18" ht="28.5" x14ac:dyDescent="0.25">
      <c r="A35" s="23" t="s">
        <v>131</v>
      </c>
      <c r="B35" s="29" t="str">
        <f xml:space="preserve"> IF(VLOOKUP($A35,'Factur-X FR CII D16B - Flux 2'!$A35:$R293,2,FALSE)=0,"",VLOOKUP($A35,'Factur-X FR CII D16B - Flux 2'!$A35:$R293,2,FALSE))</f>
        <v>0.1</v>
      </c>
      <c r="C35" s="76" t="str">
        <f xml:space="preserve"> IF(VLOOKUP($A35,'Factur-X FR CII D16B - Flux 2'!$A35:$R293,3,FALSE)=0,"",VLOOKUP($A35,'Factur-X FR CII D16B - Flux 2'!$A35:$R293,3,FALSE))</f>
        <v>REPRÉSENTANT FISCAL DU VENDEUR</v>
      </c>
      <c r="D35" s="40"/>
      <c r="E35" s="40"/>
      <c r="F35" s="40"/>
      <c r="G35" s="101" t="str">
        <f xml:space="preserve"> IF(VLOOKUP($A35,'Factur-X FR CII D16B - Flux 2'!$A35:$R293,7,FALSE)=0,"",VLOOKUP($A35,'Factur-X FR CII D16B - Flux 2'!$A35:$R293,7,FALSE))</f>
        <v>/rsm:CrossIndustryInvoice/rsm:SupplyChainTradeTransaction/ram:ApplicableHeaderTradeAgreement/ram:SellerTaxRepresentativeTradeParty</v>
      </c>
      <c r="H35" s="67" t="str">
        <f xml:space="preserve"> IF(VLOOKUP($A35,'Factur-X FR CII D16B - Flux 2'!$A35:$R293,8,FALSE)=0,"",VLOOKUP($A35,'Factur-X FR CII D16B - Flux 2'!$A35:$R293,8,FALSE))</f>
        <v/>
      </c>
      <c r="I35" s="118" t="str">
        <f xml:space="preserve"> IF(VLOOKUP($A35,'Factur-X FR CII D16B - Flux 2'!$A35:$R293,9,FALSE)=0,"",VLOOKUP($A35,'Factur-X FR CII D16B - Flux 2'!$A35:$R293,9,FALSE))</f>
        <v/>
      </c>
      <c r="J35" s="173" t="str">
        <f xml:space="preserve"> IF(VLOOKUP($A35,'Factur-X FR CII D16B - Flux 2'!$A35:$R293,10,FALSE)=0,"",VLOOKUP($A35,'Factur-X FR CII D16B - Flux 2'!$A35:$R293,10,FALSE))</f>
        <v/>
      </c>
      <c r="K35" s="118" t="str">
        <f xml:space="preserve"> IF(VLOOKUP($A35,'Factur-X FR CII D16B - Flux 2'!$A35:$R293,11,FALSE)=0,"",VLOOKUP($A35,'Factur-X FR CII D16B - Flux 2'!$A35:$R293,11,FALSE))</f>
        <v/>
      </c>
      <c r="L35" s="132" t="str">
        <f xml:space="preserve"> IF(VLOOKUP($A35,'Factur-X FR CII D16B - Flux 2'!$A35:$R293,12,FALSE)=0,"",VLOOKUP($A35,'Factur-X FR CII D16B - Flux 2'!$A35:$R293,12,FALSE))</f>
        <v>Groupe de termes métiers fournissant des informations sur le Représentant fiscal du Vendeur.</v>
      </c>
      <c r="M35" s="132" t="str">
        <f xml:space="preserve"> IF(VLOOKUP($A35,'Factur-X FR CII D16B - Flux 2'!$A35:$R293,13,FALSE)=0,"",VLOOKUP($A35,'Factur-X FR CII D16B - Flux 2'!$A35:$R293,13,FALSE))</f>
        <v/>
      </c>
      <c r="N35" s="138" t="str">
        <f>IF(ISERROR(VLOOKUP($A35,'B2B - Flux 1 - UBL'!$A$6:$O774,15,FALSE)),"",VLOOKUP($A35,'B2B - Flux 1 - UBL'!$A$6:$O774,15,FALSE))</f>
        <v>DEMARRAGE</v>
      </c>
      <c r="O35" s="146" t="str">
        <f xml:space="preserve"> IF(VLOOKUP($A35,'Factur-X FR CII D16B - Flux 2'!$A35:$R293,14,FALSE)=0,"",VLOOKUP($A35,'Factur-X FR CII D16B - Flux 2'!$A35:$R293,14,FALSE))</f>
        <v/>
      </c>
      <c r="P35" s="118" t="str">
        <f xml:space="preserve"> IF(VLOOKUP($A35,'Factur-X FR CII D16B - Flux 2'!$A35:$R293,15,FALSE)=0,"",VLOOKUP($A35,'Factur-X FR CII D16B - Flux 2'!$A35:$R293,15,FALSE))</f>
        <v/>
      </c>
      <c r="Q35" s="156" t="str">
        <f xml:space="preserve"> IF(VLOOKUP($A35,'Factur-X FR CII D16B - Flux 2'!$A35:$R293,16,FALSE)=0,"",VLOOKUP($A35,'Factur-X FR CII D16B - Flux 2'!$A35:$R293,16,FALSE))</f>
        <v/>
      </c>
      <c r="R35" s="118" t="str">
        <f xml:space="preserve"> IF(VLOOKUP($A35,'Factur-X FR CII D16B - Flux 2'!$A35:$R293,17,FALSE)=0,"",VLOOKUP($A35,'Factur-X FR CII D16B - Flux 2'!$A35:$R293,17,FALSE))</f>
        <v/>
      </c>
    </row>
    <row r="36" spans="1:18" ht="42.75" x14ac:dyDescent="0.25">
      <c r="A36" s="35" t="s">
        <v>136</v>
      </c>
      <c r="B36" s="29" t="str">
        <f xml:space="preserve"> IF(VLOOKUP($A36,'Factur-X FR CII D16B - Flux 2'!$A36:$R294,2,FALSE)=0,"",VLOOKUP($A36,'Factur-X FR CII D16B - Flux 2'!$A36:$R294,2,FALSE))</f>
        <v>1.1</v>
      </c>
      <c r="C36" s="31"/>
      <c r="D36" s="32" t="str">
        <f xml:space="preserve"> IF(VLOOKUP($A36,'Factur-X FR CII D16B - Flux 2'!$A36:$R294,4,FALSE)=0,"",VLOOKUP($A36,'Factur-X FR CII D16B - Flux 2'!$A36:$R294,4,FALSE))</f>
        <v>Identifiant à la TVA du représentant fiscal du vendeur</v>
      </c>
      <c r="E36" s="32"/>
      <c r="F36" s="32"/>
      <c r="G36" s="101" t="str">
        <f xml:space="preserve"> IF(VLOOKUP($A36,'Factur-X FR CII D16B - Flux 2'!$A36:$R294,7,FALSE)=0,"",VLOOKUP($A36,'Factur-X FR CII D16B - Flux 2'!$A36:$R294,7,FALSE))</f>
        <v>/rsm:CrossIndustryInvoice/rsm:SupplyChainTradeTransaction/ram:ApplicableHeaderTradeAgreement/ram:SellerTaxRepresentativeTradeParty/ram:SpecifiedTaxRegistration/ram:ID</v>
      </c>
      <c r="H36" s="47" t="str">
        <f xml:space="preserve"> IF(VLOOKUP($A36,'Factur-X FR CII D16B - Flux 2'!$A36:$R294,8,FALSE)=0,"",VLOOKUP($A36,'Factur-X FR CII D16B - Flux 2'!$A36:$R294,8,FALSE))</f>
        <v>IDENTIFIANT</v>
      </c>
      <c r="I36" s="47">
        <f xml:space="preserve"> IF(VLOOKUP($A36,'Factur-X FR CII D16B - Flux 2'!$A36:$R294,9,FALSE)=0,"",VLOOKUP($A36,'Factur-X FR CII D16B - Flux 2'!$A36:$R294,9,FALSE))</f>
        <v>13</v>
      </c>
      <c r="J36" s="28" t="str">
        <f xml:space="preserve"> IF(VLOOKUP($A36,'Factur-X FR CII D16B - Flux 2'!$A36:$R294,10,FALSE)=0,"",VLOOKUP($A36,'Factur-X FR CII D16B - Flux 2'!$A36:$R294,10,FALSE))</f>
        <v>ISO 3166</v>
      </c>
      <c r="K36" s="26" t="str">
        <f xml:space="preserve"> IF(VLOOKUP($A36,'Factur-X FR CII D16B - Flux 2'!$A36:$R294,11,FALSE)=0,"",VLOOKUP($A36,'Factur-X FR CII D16B - Flux 2'!$A36:$R294,11,FALSE))</f>
        <v/>
      </c>
      <c r="L36" s="27" t="str">
        <f xml:space="preserve"> IF(VLOOKUP($A36,'Factur-X FR CII D16B - Flux 2'!$A36:$R294,12,FALSE)=0,"",VLOOKUP($A36,'Factur-X FR CII D16B - Flux 2'!$A36:$R294,12,FALSE))</f>
        <v>Identifiant à la TVA de la partie représentant fiscalement le Vendeur.</v>
      </c>
      <c r="M36" s="27" t="str">
        <f xml:space="preserve"> IF(VLOOKUP($A36,'Factur-X FR CII D16B - Flux 2'!$A36:$R294,13,FALSE)=0,"",VLOOKUP($A36,'Factur-X FR CII D16B - Flux 2'!$A36:$R294,13,FALSE))</f>
        <v>Numéro de TVA consitutué du préfixe d'un code pays basé sur la norme ISO 3166-1.</v>
      </c>
      <c r="N36" s="137" t="str">
        <f>IF(ISERROR(VLOOKUP($A36,'B2B - Flux 1 - UBL'!$A$6:$O776,15,FALSE)),"",VLOOKUP($A36,'B2B - Flux 1 - UBL'!$A$6:$O776,15,FALSE))</f>
        <v>DEMARRAGE</v>
      </c>
      <c r="O36" s="144" t="str">
        <f xml:space="preserve"> IF(VLOOKUP($A36,'Factur-X FR CII D16B - Flux 2'!$A36:$R294,14,FALSE)=0,"",VLOOKUP($A36,'Factur-X FR CII D16B - Flux 2'!$A36:$R294,14,FALSE))</f>
        <v/>
      </c>
      <c r="P36" s="144" t="str">
        <f xml:space="preserve"> IF(VLOOKUP($A36,'Factur-X FR CII D16B - Flux 2'!$A36:$R294,15,FALSE)=0,"",VLOOKUP($A36,'Factur-X FR CII D16B - Flux 2'!$A36:$R294,15,FALSE))</f>
        <v/>
      </c>
      <c r="Q36" s="22" t="str">
        <f xml:space="preserve"> IF(VLOOKUP($A36,'Factur-X FR CII D16B - Flux 2'!$A36:$R294,16,FALSE)=0,"",VLOOKUP($A36,'Factur-X FR CII D16B - Flux 2'!$A36:$R294,16,FALSE))</f>
        <v>BR-56
BR-CO-9</v>
      </c>
      <c r="R36" s="27" t="str">
        <f xml:space="preserve"> IF(VLOOKUP($A36,'Factur-X FR CII D16B - Flux 2'!$A36:$R294,17,FALSE)=0,"",VLOOKUP($A36,'Factur-X FR CII D16B - Flux 2'!$A36:$R294,17,FALSE))</f>
        <v/>
      </c>
    </row>
    <row r="37" spans="1:18" ht="42.75" x14ac:dyDescent="0.25">
      <c r="A37" s="23" t="s">
        <v>154</v>
      </c>
      <c r="B37" s="29" t="str">
        <f xml:space="preserve"> IF(VLOOKUP($A37,'Factur-X FR CII D16B - Flux 2'!$A37:$R295,2,FALSE)=0,"",VLOOKUP($A37,'Factur-X FR CII D16B - Flux 2'!$A37:$R295,2,FALSE))</f>
        <v>0.1</v>
      </c>
      <c r="C37" s="40" t="str">
        <f xml:space="preserve"> IF(VLOOKUP($A37,'Factur-X FR CII D16B - Flux 2'!$A37:$R295,3,FALSE)=0,"",VLOOKUP($A37,'Factur-X FR CII D16B - Flux 2'!$A37:$R295,3,FALSE))</f>
        <v>INFORMATIONS DE LIVRAISON/ PRESTATION DE SERVICE</v>
      </c>
      <c r="D37" s="56"/>
      <c r="E37" s="56"/>
      <c r="F37" s="56"/>
      <c r="G37" s="101" t="str">
        <f xml:space="preserve"> IF(VLOOKUP($A37,'Factur-X FR CII D16B - Flux 2'!$A37:$R295,7,FALSE)=0,"",VLOOKUP($A37,'Factur-X FR CII D16B - Flux 2'!$A37:$R295,7,FALSE))</f>
        <v>/rsm:CrossIndustryInvoice/rsm:SupplyChainTradeTransaction/ram:ApplicableHeaderTradeDelivery/ram:ShipToTradeParty</v>
      </c>
      <c r="H37" s="67" t="str">
        <f xml:space="preserve"> IF(VLOOKUP($A37,'Factur-X FR CII D16B - Flux 2'!$A37:$R295,8,FALSE)=0,"",VLOOKUP($A37,'Factur-X FR CII D16B - Flux 2'!$A37:$R295,8,FALSE))</f>
        <v/>
      </c>
      <c r="I37" s="118" t="str">
        <f xml:space="preserve"> IF(VLOOKUP($A37,'Factur-X FR CII D16B - Flux 2'!$A37:$R295,9,FALSE)=0,"",VLOOKUP($A37,'Factur-X FR CII D16B - Flux 2'!$A37:$R295,9,FALSE))</f>
        <v/>
      </c>
      <c r="J37" s="173" t="str">
        <f xml:space="preserve"> IF(VLOOKUP($A37,'Factur-X FR CII D16B - Flux 2'!$A37:$R295,10,FALSE)=0,"",VLOOKUP($A37,'Factur-X FR CII D16B - Flux 2'!$A37:$R295,10,FALSE))</f>
        <v/>
      </c>
      <c r="K37" s="118" t="str">
        <f xml:space="preserve"> IF(VLOOKUP($A37,'Factur-X FR CII D16B - Flux 2'!$A37:$R295,11,FALSE)=0,"",VLOOKUP($A37,'Factur-X FR CII D16B - Flux 2'!$A37:$R295,11,FALSE))</f>
        <v/>
      </c>
      <c r="L37" s="132" t="str">
        <f xml:space="preserve"> IF(VLOOKUP($A37,'Factur-X FR CII D16B - Flux 2'!$A37:$R295,12,FALSE)=0,"",VLOOKUP($A37,'Factur-X FR CII D16B - Flux 2'!$A37:$R295,12,FALSE))</f>
        <v>Groupe de termes métiers fournissant des informations sur le lieu et la date auxquels les biens et services facturés sont livrés.</v>
      </c>
      <c r="M37" s="132" t="str">
        <f xml:space="preserve"> IF(VLOOKUP($A37,'Factur-X FR CII D16B - Flux 2'!$A37:$R295,13,FALSE)=0,"",VLOOKUP($A37,'Factur-X FR CII D16B - Flux 2'!$A37:$R295,13,FALSE))</f>
        <v/>
      </c>
      <c r="N37" s="138" t="str">
        <f>IF(ISERROR(VLOOKUP($A37,'B2B - Flux 1 - UBL'!$A$6:$O785,15,FALSE)),"",VLOOKUP($A37,'B2B - Flux 1 - UBL'!$A$6:$O785,15,FALSE))</f>
        <v>DEMARRAGE</v>
      </c>
      <c r="O37" s="146" t="str">
        <f xml:space="preserve"> IF(VLOOKUP($A37,'Factur-X FR CII D16B - Flux 2'!$A37:$R295,14,FALSE)=0,"",VLOOKUP($A37,'Factur-X FR CII D16B - Flux 2'!$A37:$R295,14,FALSE))</f>
        <v/>
      </c>
      <c r="P37" s="118" t="str">
        <f xml:space="preserve"> IF(VLOOKUP($A37,'Factur-X FR CII D16B - Flux 2'!$A37:$R295,15,FALSE)=0,"",VLOOKUP($A37,'Factur-X FR CII D16B - Flux 2'!$A37:$R295,15,FALSE))</f>
        <v/>
      </c>
      <c r="Q37" s="156" t="str">
        <f xml:space="preserve"> IF(VLOOKUP($A37,'Factur-X FR CII D16B - Flux 2'!$A37:$R295,16,FALSE)=0,"",VLOOKUP($A37,'Factur-X FR CII D16B - Flux 2'!$A37:$R295,16,FALSE))</f>
        <v/>
      </c>
      <c r="R37" s="118" t="str">
        <f xml:space="preserve"> IF(VLOOKUP($A37,'Factur-X FR CII D16B - Flux 2'!$A37:$R295,17,FALSE)=0,"",VLOOKUP($A37,'Factur-X FR CII D16B - Flux 2'!$A37:$R295,17,FALSE))</f>
        <v/>
      </c>
    </row>
    <row r="38" spans="1:18" ht="42.75" x14ac:dyDescent="0.25">
      <c r="A38" s="35" t="s">
        <v>156</v>
      </c>
      <c r="B38" s="29" t="str">
        <f xml:space="preserve"> IF(VLOOKUP($A38,'Factur-X FR CII D16B - Flux 2'!$A38:$R296,2,FALSE)=0,"",VLOOKUP($A38,'Factur-X FR CII D16B - Flux 2'!$A38:$R296,2,FALSE))</f>
        <v>0.1</v>
      </c>
      <c r="C38" s="31"/>
      <c r="D38" s="32" t="str">
        <f xml:space="preserve"> IF(VLOOKUP($A38,'Factur-X FR CII D16B - Flux 2'!$A38:$R296,4,FALSE)=0,"",VLOOKUP($A38,'Factur-X FR CII D16B - Flux 2'!$A38:$R296,4,FALSE))</f>
        <v>Date effective de livraison / fin d'exécution de la prestation</v>
      </c>
      <c r="E38" s="61"/>
      <c r="F38" s="33"/>
      <c r="G38" s="101" t="str">
        <f xml:space="preserve"> IF(VLOOKUP($A38,'Factur-X FR CII D16B - Flux 2'!$A38:$R296,7,FALSE)=0,"",VLOOKUP($A38,'Factur-X FR CII D16B - Flux 2'!$A38:$R296,7,FALSE))</f>
        <v>/rsm:CrossIndustryInvoice/rsm:SupplyChainTradeTransaction/ram:ApplicableHeaderTradeDelivery/ram:ActualDeliverySupplyChainEvent/ram:OccurrenceDateTime/udt:DateTimeString</v>
      </c>
      <c r="H38" s="47" t="str">
        <f xml:space="preserve"> IF(VLOOKUP($A38,'Factur-X FR CII D16B - Flux 2'!$A38:$R296,8,FALSE)=0,"",VLOOKUP($A38,'Factur-X FR CII D16B - Flux 2'!$A38:$R296,8,FALSE))</f>
        <v>DATE</v>
      </c>
      <c r="I38" s="47" t="str">
        <f xml:space="preserve"> IF(VLOOKUP($A38,'Factur-X FR CII D16B - Flux 2'!$A38:$R296,9,FALSE)=0,"",VLOOKUP($A38,'Factur-X FR CII D16B - Flux 2'!$A38:$R296,9,FALSE))</f>
        <v>ISO</v>
      </c>
      <c r="J38" s="28" t="str">
        <f ca="1" xml:space="preserve"> IF(VLOOKUP($A38,'Factur-X FR CII D16B - Flux 2'!$A38:$R296,10,FALSE)=0,"",VLOOKUP($A38,'Factur-X FR CII D16B - Flux 2'!$A38:$R296,10,FALSE))</f>
        <v>AAAAMMJJ</v>
      </c>
      <c r="K38" s="55" t="str">
        <f xml:space="preserve"> IF(VLOOKUP($A38,'Factur-X FR CII D16B - Flux 2'!$A38:$R296,11,FALSE)=0,"",VLOOKUP($A38,'Factur-X FR CII D16B - Flux 2'!$A38:$R296,11,FALSE))</f>
        <v/>
      </c>
      <c r="L38" s="27" t="str">
        <f xml:space="preserve"> IF(VLOOKUP($A38,'Factur-X FR CII D16B - Flux 2'!$A38:$R296,12,FALSE)=0,"",VLOOKUP($A38,'Factur-X FR CII D16B - Flux 2'!$A38:$R296,12,FALSE))</f>
        <v>Date à laquelle la livraison est effectuée.</v>
      </c>
      <c r="M38" s="27" t="str">
        <f xml:space="preserve"> IF(VLOOKUP($A38,'Factur-X FR CII D16B - Flux 2'!$A38:$R296,13,FALSE)=0,"",VLOOKUP($A38,'Factur-X FR CII D16B - Flux 2'!$A38:$R296,13,FALSE))</f>
        <v/>
      </c>
      <c r="N38" s="137" t="str">
        <f>IF(ISERROR(VLOOKUP($A38,'B2B - Flux 1 - UBL'!$A$6:$O789,15,FALSE)),"",VLOOKUP($A38,'B2B - Flux 1 - UBL'!$A$6:$O789,15,FALSE))</f>
        <v>DEMARRAGE</v>
      </c>
      <c r="O38" s="144" t="str">
        <f xml:space="preserve"> IF(VLOOKUP($A38,'Factur-X FR CII D16B - Flux 2'!$A38:$R296,14,FALSE)=0,"",VLOOKUP($A38,'Factur-X FR CII D16B - Flux 2'!$A38:$R296,14,FALSE))</f>
        <v>G1.09
G1.36
G1.39</v>
      </c>
      <c r="P38" s="144" t="str">
        <f xml:space="preserve"> IF(VLOOKUP($A38,'Factur-X FR CII D16B - Flux 2'!$A38:$R296,15,FALSE)=0,"",VLOOKUP($A38,'Factur-X FR CII D16B - Flux 2'!$A38:$R296,15,FALSE))</f>
        <v/>
      </c>
      <c r="Q38" s="22" t="str">
        <f xml:space="preserve"> IF(VLOOKUP($A38,'Factur-X FR CII D16B - Flux 2'!$A38:$R296,16,FALSE)=0,"",VLOOKUP($A38,'Factur-X FR CII D16B - Flux 2'!$A38:$R296,16,FALSE))</f>
        <v/>
      </c>
      <c r="R38" s="27" t="str">
        <f xml:space="preserve"> IF(VLOOKUP($A38,'Factur-X FR CII D16B - Flux 2'!$A38:$R296,17,FALSE)=0,"",VLOOKUP($A38,'Factur-X FR CII D16B - Flux 2'!$A38:$R296,17,FALSE))</f>
        <v/>
      </c>
    </row>
    <row r="39" spans="1:18" ht="28.5" x14ac:dyDescent="0.25">
      <c r="A39" s="23" t="s">
        <v>158</v>
      </c>
      <c r="B39" s="29" t="str">
        <f xml:space="preserve"> IF(VLOOKUP($A39,'Factur-X FR CII D16B - Flux 2'!$A39:$R297,2,FALSE)=0,"",VLOOKUP($A39,'Factur-X FR CII D16B - Flux 2'!$A39:$R297,2,FALSE))</f>
        <v>0.1</v>
      </c>
      <c r="C39" s="30" t="str">
        <f xml:space="preserve"> IF(VLOOKUP($A39,'Factur-X FR CII D16B - Flux 2'!$A39:$R297,3,FALSE)=0,"",VLOOKUP($A39,'Factur-X FR CII D16B - Flux 2'!$A39:$R297,3,FALSE))</f>
        <v>PERIODE DE FACTURATION</v>
      </c>
      <c r="D39" s="56"/>
      <c r="E39" s="56"/>
      <c r="F39" s="56"/>
      <c r="G39" s="101" t="str">
        <f xml:space="preserve"> IF(VLOOKUP($A39,'Factur-X FR CII D16B - Flux 2'!$A39:$R297,7,FALSE)=0,"",VLOOKUP($A39,'Factur-X FR CII D16B - Flux 2'!$A39:$R297,7,FALSE))</f>
        <v>/rsm:CrossIndustryInvoice/rsm:SupplyChainTradeTransaction/ram:ApplicableHeaderTradeSettlement/ram:BillingSpecifiedPeriod</v>
      </c>
      <c r="H39" s="67" t="str">
        <f xml:space="preserve"> IF(VLOOKUP($A39,'Factur-X FR CII D16B - Flux 2'!$A39:$R297,8,FALSE)=0,"",VLOOKUP($A39,'Factur-X FR CII D16B - Flux 2'!$A39:$R297,8,FALSE))</f>
        <v/>
      </c>
      <c r="I39" s="118" t="str">
        <f xml:space="preserve"> IF(VLOOKUP($A39,'Factur-X FR CII D16B - Flux 2'!$A39:$R297,9,FALSE)=0,"",VLOOKUP($A39,'Factur-X FR CII D16B - Flux 2'!$A39:$R297,9,FALSE))</f>
        <v/>
      </c>
      <c r="J39" s="173" t="str">
        <f xml:space="preserve"> IF(VLOOKUP($A39,'Factur-X FR CII D16B - Flux 2'!$A39:$R297,10,FALSE)=0,"",VLOOKUP($A39,'Factur-X FR CII D16B - Flux 2'!$A39:$R297,10,FALSE))</f>
        <v/>
      </c>
      <c r="K39" s="118" t="str">
        <f xml:space="preserve"> IF(VLOOKUP($A39,'Factur-X FR CII D16B - Flux 2'!$A39:$R297,11,FALSE)=0,"",VLOOKUP($A39,'Factur-X FR CII D16B - Flux 2'!$A39:$R297,11,FALSE))</f>
        <v/>
      </c>
      <c r="L39" s="132" t="str">
        <f xml:space="preserve"> IF(VLOOKUP($A39,'Factur-X FR CII D16B - Flux 2'!$A39:$R297,12,FALSE)=0,"",VLOOKUP($A39,'Factur-X FR CII D16B - Flux 2'!$A39:$R297,12,FALSE))</f>
        <v>Groupe de termes métiers fournissant des informations sur la période de facturation.</v>
      </c>
      <c r="M39" s="132" t="str">
        <f xml:space="preserve"> IF(VLOOKUP($A39,'Factur-X FR CII D16B - Flux 2'!$A39:$R297,13,FALSE)=0,"",VLOOKUP($A39,'Factur-X FR CII D16B - Flux 2'!$A39:$R297,13,FALSE))</f>
        <v>Utilisée pour indiquer le moment où la période couverte par la Facture commence et le moment où elle se termine.</v>
      </c>
      <c r="N39" s="138" t="str">
        <f>IF(ISERROR(VLOOKUP($A39,'B2B - Flux 1 - UBL'!$A$6:$O790,15,FALSE)),"",VLOOKUP($A39,'B2B - Flux 1 - UBL'!$A$6:$O790,15,FALSE))</f>
        <v>DEMARRAGE</v>
      </c>
      <c r="O39" s="146" t="str">
        <f xml:space="preserve"> IF(VLOOKUP($A39,'Factur-X FR CII D16B - Flux 2'!$A39:$R297,14,FALSE)=0,"",VLOOKUP($A39,'Factur-X FR CII D16B - Flux 2'!$A39:$R297,14,FALSE))</f>
        <v>G1.39
G6.08</v>
      </c>
      <c r="P39" s="118" t="str">
        <f xml:space="preserve"> IF(VLOOKUP($A39,'Factur-X FR CII D16B - Flux 2'!$A39:$R297,15,FALSE)=0,"",VLOOKUP($A39,'Factur-X FR CII D16B - Flux 2'!$A39:$R297,15,FALSE))</f>
        <v/>
      </c>
      <c r="Q39" s="156" t="str">
        <f xml:space="preserve"> IF(VLOOKUP($A39,'Factur-X FR CII D16B - Flux 2'!$A39:$R297,16,FALSE)=0,"",VLOOKUP($A39,'Factur-X FR CII D16B - Flux 2'!$A39:$R297,16,FALSE))</f>
        <v/>
      </c>
      <c r="R39" s="118" t="str">
        <f xml:space="preserve"> IF(VLOOKUP($A39,'Factur-X FR CII D16B - Flux 2'!$A39:$R297,17,FALSE)=0,"",VLOOKUP($A39,'Factur-X FR CII D16B - Flux 2'!$A39:$R297,17,FALSE))</f>
        <v/>
      </c>
    </row>
    <row r="40" spans="1:18" ht="42.75" x14ac:dyDescent="0.25">
      <c r="A40" s="35" t="s">
        <v>160</v>
      </c>
      <c r="B40" s="29" t="str">
        <f xml:space="preserve"> IF(VLOOKUP($A40,'Factur-X FR CII D16B - Flux 2'!$A40:$R298,2,FALSE)=0,"",VLOOKUP($A40,'Factur-X FR CII D16B - Flux 2'!$A40:$R298,2,FALSE))</f>
        <v>0.1</v>
      </c>
      <c r="C40" s="31"/>
      <c r="D40" s="32" t="str">
        <f xml:space="preserve"> IF(VLOOKUP($A40,'Factur-X FR CII D16B - Flux 2'!$A40:$R298,4,FALSE)=0,"",VLOOKUP($A40,'Factur-X FR CII D16B - Flux 2'!$A40:$R298,4,FALSE))</f>
        <v>Date de début de période de facturation</v>
      </c>
      <c r="E40" s="37"/>
      <c r="F40" s="33"/>
      <c r="G40" s="101" t="str">
        <f xml:space="preserve"> IF(VLOOKUP($A40,'Factur-X FR CII D16B - Flux 2'!$A40:$R298,7,FALSE)=0,"",VLOOKUP($A40,'Factur-X FR CII D16B - Flux 2'!$A40:$R298,7,FALSE))</f>
        <v>/rsm:CrossIndustryInvoice/rsm:SupplyChainTradeTransaction/ram:ApplicableHeaderTradeSettlement/ram:BillingSpecifiedPeriod/ram:StartDateTime/udt:DateTimeString</v>
      </c>
      <c r="H40" s="47" t="str">
        <f xml:space="preserve"> IF(VLOOKUP($A40,'Factur-X FR CII D16B - Flux 2'!$A40:$R298,8,FALSE)=0,"",VLOOKUP($A40,'Factur-X FR CII D16B - Flux 2'!$A40:$R298,8,FALSE))</f>
        <v>DATE</v>
      </c>
      <c r="I40" s="47" t="str">
        <f xml:space="preserve"> IF(VLOOKUP($A40,'Factur-X FR CII D16B - Flux 2'!$A40:$R298,9,FALSE)=0,"",VLOOKUP($A40,'Factur-X FR CII D16B - Flux 2'!$A40:$R298,9,FALSE))</f>
        <v>ISO</v>
      </c>
      <c r="J40" s="28" t="str">
        <f ca="1" xml:space="preserve"> IF(VLOOKUP($A40,'Factur-X FR CII D16B - Flux 2'!$A40:$R298,10,FALSE)=0,"",VLOOKUP($A40,'Factur-X FR CII D16B - Flux 2'!$A40:$R298,10,FALSE))</f>
        <v>AAAAMMJJ</v>
      </c>
      <c r="K40" s="55" t="str">
        <f xml:space="preserve"> IF(VLOOKUP($A40,'Factur-X FR CII D16B - Flux 2'!$A40:$R298,11,FALSE)=0,"",VLOOKUP($A40,'Factur-X FR CII D16B - Flux 2'!$A40:$R298,11,FALSE))</f>
        <v/>
      </c>
      <c r="L40" s="27" t="str">
        <f xml:space="preserve"> IF(VLOOKUP($A40,'Factur-X FR CII D16B - Flux 2'!$A40:$R298,12,FALSE)=0,"",VLOOKUP($A40,'Factur-X FR CII D16B - Flux 2'!$A40:$R298,12,FALSE))</f>
        <v>Date à laquelle commence la période de facturation.</v>
      </c>
      <c r="M40" s="27" t="str">
        <f xml:space="preserve"> IF(VLOOKUP($A40,'Factur-X FR CII D16B - Flux 2'!$A40:$R298,13,FALSE)=0,"",VLOOKUP($A40,'Factur-X FR CII D16B - Flux 2'!$A40:$R298,13,FALSE))</f>
        <v>Cette date correspond au premier jour de la période.</v>
      </c>
      <c r="N40" s="137" t="str">
        <f>IF(ISERROR(VLOOKUP($A40,'B2B - Flux 1 - UBL'!$A$6:$O791,15,FALSE)),"",VLOOKUP($A40,'B2B - Flux 1 - UBL'!$A$6:$O791,15,FALSE))</f>
        <v>DEMARRAGE</v>
      </c>
      <c r="O40" s="144" t="str">
        <f xml:space="preserve"> IF(VLOOKUP($A40,'Factur-X FR CII D16B - Flux 2'!$A40:$R298,14,FALSE)=0,"",VLOOKUP($A40,'Factur-X FR CII D16B - Flux 2'!$A40:$R298,14,FALSE))</f>
        <v>G1.09
G1.36
G6.08</v>
      </c>
      <c r="P40" s="144" t="str">
        <f xml:space="preserve"> IF(VLOOKUP($A40,'Factur-X FR CII D16B - Flux 2'!$A40:$R298,15,FALSE)=0,"",VLOOKUP($A40,'Factur-X FR CII D16B - Flux 2'!$A40:$R298,15,FALSE))</f>
        <v/>
      </c>
      <c r="Q40" s="22" t="str">
        <f xml:space="preserve"> IF(VLOOKUP($A40,'Factur-X FR CII D16B - Flux 2'!$A40:$R298,16,FALSE)=0,"",VLOOKUP($A40,'Factur-X FR CII D16B - Flux 2'!$A40:$R298,16,FALSE))</f>
        <v>BR-CO-19</v>
      </c>
      <c r="R40" s="27" t="str">
        <f xml:space="preserve"> IF(VLOOKUP($A40,'Factur-X FR CII D16B - Flux 2'!$A40:$R298,17,FALSE)=0,"",VLOOKUP($A40,'Factur-X FR CII D16B - Flux 2'!$A40:$R298,17,FALSE))</f>
        <v/>
      </c>
    </row>
    <row r="41" spans="1:18" ht="42.75" x14ac:dyDescent="0.25">
      <c r="A41" s="35" t="s">
        <v>162</v>
      </c>
      <c r="B41" s="29" t="str">
        <f xml:space="preserve"> IF(VLOOKUP($A41,'Factur-X FR CII D16B - Flux 2'!$A41:$R299,2,FALSE)=0,"",VLOOKUP($A41,'Factur-X FR CII D16B - Flux 2'!$A41:$R299,2,FALSE))</f>
        <v>0.1</v>
      </c>
      <c r="C41" s="31"/>
      <c r="D41" s="32" t="str">
        <f xml:space="preserve"> IF(VLOOKUP($A41,'Factur-X FR CII D16B - Flux 2'!$A41:$R299,4,FALSE)=0,"",VLOOKUP($A41,'Factur-X FR CII D16B - Flux 2'!$A41:$R299,4,FALSE))</f>
        <v>Date de fin de période de facturation</v>
      </c>
      <c r="E41" s="37"/>
      <c r="F41" s="33"/>
      <c r="G41" s="101" t="str">
        <f xml:space="preserve"> IF(VLOOKUP($A41,'Factur-X FR CII D16B - Flux 2'!$A41:$R299,7,FALSE)=0,"",VLOOKUP($A41,'Factur-X FR CII D16B - Flux 2'!$A41:$R299,7,FALSE))</f>
        <v>/rsm:CrossIndustryInvoice/rsm:SupplyChainTradeTransaction/ram:ApplicableHeaderTradeSettlement/ram:BillingSpecifiedPeriod/ram:EndDateTime/udt:DateTimeString</v>
      </c>
      <c r="H41" s="47" t="str">
        <f xml:space="preserve"> IF(VLOOKUP($A41,'Factur-X FR CII D16B - Flux 2'!$A41:$R299,8,FALSE)=0,"",VLOOKUP($A41,'Factur-X FR CII D16B - Flux 2'!$A41:$R299,8,FALSE))</f>
        <v>DATE</v>
      </c>
      <c r="I41" s="47" t="str">
        <f xml:space="preserve"> IF(VLOOKUP($A41,'Factur-X FR CII D16B - Flux 2'!$A41:$R299,9,FALSE)=0,"",VLOOKUP($A41,'Factur-X FR CII D16B - Flux 2'!$A41:$R299,9,FALSE))</f>
        <v>ISO</v>
      </c>
      <c r="J41" s="28" t="str">
        <f ca="1" xml:space="preserve"> IF(VLOOKUP($A41,'Factur-X FR CII D16B - Flux 2'!$A41:$R299,10,FALSE)=0,"",VLOOKUP($A41,'Factur-X FR CII D16B - Flux 2'!$A41:$R299,10,FALSE))</f>
        <v>AAAAMMJJ</v>
      </c>
      <c r="K41" s="55" t="str">
        <f xml:space="preserve"> IF(VLOOKUP($A41,'Factur-X FR CII D16B - Flux 2'!$A41:$R299,11,FALSE)=0,"",VLOOKUP($A41,'Factur-X FR CII D16B - Flux 2'!$A41:$R299,11,FALSE))</f>
        <v/>
      </c>
      <c r="L41" s="27" t="str">
        <f xml:space="preserve"> IF(VLOOKUP($A41,'Factur-X FR CII D16B - Flux 2'!$A41:$R299,12,FALSE)=0,"",VLOOKUP($A41,'Factur-X FR CII D16B - Flux 2'!$A41:$R299,12,FALSE))</f>
        <v>Date à laquelle se termine la période de facturation.</v>
      </c>
      <c r="M41" s="27" t="str">
        <f xml:space="preserve"> IF(VLOOKUP($A41,'Factur-X FR CII D16B - Flux 2'!$A41:$R299,13,FALSE)=0,"",VLOOKUP($A41,'Factur-X FR CII D16B - Flux 2'!$A41:$R299,13,FALSE))</f>
        <v>Cette date correspond au dernier jour de la période.</v>
      </c>
      <c r="N41" s="137" t="str">
        <f>IF(ISERROR(VLOOKUP($A41,'B2B - Flux 1 - UBL'!$A$6:$O792,15,FALSE)),"",VLOOKUP($A41,'B2B - Flux 1 - UBL'!$A$6:$O792,15,FALSE))</f>
        <v>DEMARRAGE</v>
      </c>
      <c r="O41" s="144" t="str">
        <f xml:space="preserve"> IF(VLOOKUP($A41,'Factur-X FR CII D16B - Flux 2'!$A41:$R299,14,FALSE)=0,"",VLOOKUP($A41,'Factur-X FR CII D16B - Flux 2'!$A41:$R299,14,FALSE))</f>
        <v>G1.09
G1.36
G6.08</v>
      </c>
      <c r="P41" s="144" t="str">
        <f xml:space="preserve"> IF(VLOOKUP($A41,'Factur-X FR CII D16B - Flux 2'!$A41:$R299,15,FALSE)=0,"",VLOOKUP($A41,'Factur-X FR CII D16B - Flux 2'!$A41:$R299,15,FALSE))</f>
        <v/>
      </c>
      <c r="Q41" s="22" t="str">
        <f xml:space="preserve"> IF(VLOOKUP($A41,'Factur-X FR CII D16B - Flux 2'!$A41:$R299,16,FALSE)=0,"",VLOOKUP($A41,'Factur-X FR CII D16B - Flux 2'!$A41:$R299,16,FALSE))</f>
        <v>BR-29
BR-CO-19</v>
      </c>
      <c r="R41" s="27" t="str">
        <f xml:space="preserve"> IF(VLOOKUP($A41,'Factur-X FR CII D16B - Flux 2'!$A41:$R299,17,FALSE)=0,"",VLOOKUP($A41,'Factur-X FR CII D16B - Flux 2'!$A41:$R299,17,FALSE))</f>
        <v/>
      </c>
    </row>
    <row r="42" spans="1:18" ht="42.75" x14ac:dyDescent="0.25">
      <c r="A42" s="23" t="s">
        <v>164</v>
      </c>
      <c r="B42" s="29" t="str">
        <f xml:space="preserve"> IF(VLOOKUP($A42,'Factur-X FR CII D16B - Flux 2'!$A42:$R300,2,FALSE)=0,"",VLOOKUP($A42,'Factur-X FR CII D16B - Flux 2'!$A42:$R300,2,FALSE))</f>
        <v>0.1</v>
      </c>
      <c r="C42" s="40" t="str">
        <f xml:space="preserve"> IF(VLOOKUP($A42,'Factur-X FR CII D16B - Flux 2'!$A42:$R300,3,FALSE)=0,"",VLOOKUP($A42,'Factur-X FR CII D16B - Flux 2'!$A42:$R300,3,FALSE))</f>
        <v>ADRESSE DE LIVRAISON/ REALISATION PRESTATION de service</v>
      </c>
      <c r="D42" s="56"/>
      <c r="E42" s="56"/>
      <c r="F42" s="56"/>
      <c r="G42" s="101" t="str">
        <f xml:space="preserve"> IF(VLOOKUP($A42,'Factur-X FR CII D16B - Flux 2'!$A42:$R300,7,FALSE)=0,"",VLOOKUP($A42,'Factur-X FR CII D16B - Flux 2'!$A42:$R300,7,FALSE))</f>
        <v>/rsm:CrossIndustryInvoice/rsm:SupplyChainTradeTransaction/ram:ApplicableHeaderTradeDelivery/ram:ShipToTradeParty/ram:PostalTradeAddress</v>
      </c>
      <c r="H42" s="67" t="str">
        <f xml:space="preserve"> IF(VLOOKUP($A42,'Factur-X FR CII D16B - Flux 2'!$A42:$R300,8,FALSE)=0,"",VLOOKUP($A42,'Factur-X FR CII D16B - Flux 2'!$A42:$R300,8,FALSE))</f>
        <v/>
      </c>
      <c r="I42" s="118" t="str">
        <f xml:space="preserve"> IF(VLOOKUP($A42,'Factur-X FR CII D16B - Flux 2'!$A42:$R300,9,FALSE)=0,"",VLOOKUP($A42,'Factur-X FR CII D16B - Flux 2'!$A42:$R300,9,FALSE))</f>
        <v/>
      </c>
      <c r="J42" s="173" t="str">
        <f xml:space="preserve"> IF(VLOOKUP($A42,'Factur-X FR CII D16B - Flux 2'!$A42:$R300,10,FALSE)=0,"",VLOOKUP($A42,'Factur-X FR CII D16B - Flux 2'!$A42:$R300,10,FALSE))</f>
        <v/>
      </c>
      <c r="K42" s="118" t="str">
        <f xml:space="preserve"> IF(VLOOKUP($A42,'Factur-X FR CII D16B - Flux 2'!$A42:$R300,11,FALSE)=0,"",VLOOKUP($A42,'Factur-X FR CII D16B - Flux 2'!$A42:$R300,11,FALSE))</f>
        <v/>
      </c>
      <c r="L42" s="132" t="str">
        <f xml:space="preserve"> IF(VLOOKUP($A42,'Factur-X FR CII D16B - Flux 2'!$A42:$R300,12,FALSE)=0,"",VLOOKUP($A42,'Factur-X FR CII D16B - Flux 2'!$A42:$R300,12,FALSE))</f>
        <v>Groupe de termes métiers fournissant des informations sur l'adresse à laquelle les biens et services facturés ont été ou sont livrés.</v>
      </c>
      <c r="M42" s="132" t="str">
        <f xml:space="preserve"> IF(VLOOKUP($A42,'Factur-X FR CII D16B - Flux 2'!$A42:$R300,13,FALSE)=0,"",VLOOKUP($A42,'Factur-X FR CII D16B - Flux 2'!$A42:$R300,13,FALSE))</f>
        <v>Dans le cas de l'enlèvement, l'adresse du lieu de livraison est l'adresse d'enlèvement. Les éléments pertinents de l'adresse doivent être remplis pour se conformer aux exigences légales.</v>
      </c>
      <c r="N42" s="138" t="str">
        <f>IF(ISERROR(VLOOKUP($A42,'B2B - Flux 1 - UBL'!$A$6:$O793,15,FALSE)),"",VLOOKUP($A42,'B2B - Flux 1 - UBL'!$A$6:$O793,15,FALSE))</f>
        <v>CIBLE</v>
      </c>
      <c r="O42" s="146" t="str">
        <f xml:space="preserve"> IF(VLOOKUP($A42,'Factur-X FR CII D16B - Flux 2'!$A42:$R300,14,FALSE)=0,"",VLOOKUP($A42,'Factur-X FR CII D16B - Flux 2'!$A42:$R300,14,FALSE))</f>
        <v>G1.50</v>
      </c>
      <c r="P42" s="118" t="str">
        <f xml:space="preserve"> IF(VLOOKUP($A42,'Factur-X FR CII D16B - Flux 2'!$A42:$R300,15,FALSE)=0,"",VLOOKUP($A42,'Factur-X FR CII D16B - Flux 2'!$A42:$R300,15,FALSE))</f>
        <v/>
      </c>
      <c r="Q42" s="156" t="str">
        <f xml:space="preserve"> IF(VLOOKUP($A42,'Factur-X FR CII D16B - Flux 2'!$A42:$R300,16,FALSE)=0,"",VLOOKUP($A42,'Factur-X FR CII D16B - Flux 2'!$A42:$R300,16,FALSE))</f>
        <v/>
      </c>
      <c r="R42" s="118" t="str">
        <f xml:space="preserve"> IF(VLOOKUP($A42,'Factur-X FR CII D16B - Flux 2'!$A42:$R300,17,FALSE)=0,"",VLOOKUP($A42,'Factur-X FR CII D16B - Flux 2'!$A42:$R300,17,FALSE))</f>
        <v/>
      </c>
    </row>
    <row r="43" spans="1:18" ht="71.25" x14ac:dyDescent="0.25">
      <c r="A43" s="35" t="s">
        <v>178</v>
      </c>
      <c r="B43" s="29" t="str">
        <f xml:space="preserve"> IF(VLOOKUP($A43,'Factur-X FR CII D16B - Flux 2'!$A49:$R307,2,FALSE)=0,"",VLOOKUP($A43,'Factur-X FR CII D16B - Flux 2'!$A49:$R307,2,FALSE))</f>
        <v>1.1</v>
      </c>
      <c r="C43" s="31"/>
      <c r="D43" s="32" t="str">
        <f xml:space="preserve"> IF(VLOOKUP($A43,'Factur-X FR CII D16B - Flux 2'!$A49:$R307,4,FALSE)=0,"",VLOOKUP($A43,'Factur-X FR CII D16B - Flux 2'!$A49:$R307,4,FALSE))</f>
        <v>Code de pays</v>
      </c>
      <c r="E43" s="32"/>
      <c r="F43" s="33"/>
      <c r="G43" s="101" t="str">
        <f xml:space="preserve"> IF(VLOOKUP($A43,'Factur-X FR CII D16B - Flux 2'!$A49:$R307,7,FALSE)=0,"",VLOOKUP($A43,'Factur-X FR CII D16B - Flux 2'!$A49:$R307,7,FALSE))</f>
        <v>/rsm:CrossIndustryInvoice/rsm:SupplyChainTradeTransaction/ram:ApplicableHeaderTradeDelivery/ram:ShipToTradeParty/ram:PostalTradeAddress/ram:CountryID</v>
      </c>
      <c r="H43" s="47" t="str">
        <f xml:space="preserve"> IF(VLOOKUP($A43,'Factur-X FR CII D16B - Flux 2'!$A49:$R307,8,FALSE)=0,"",VLOOKUP($A43,'Factur-X FR CII D16B - Flux 2'!$A49:$R307,8,FALSE))</f>
        <v>CODE</v>
      </c>
      <c r="I43" s="28">
        <f xml:space="preserve"> IF(VLOOKUP($A43,'Factur-X FR CII D16B - Flux 2'!$A49:$R307,9,FALSE)=0,"",VLOOKUP($A43,'Factur-X FR CII D16B - Flux 2'!$A49:$R307,9,FALSE))</f>
        <v>2</v>
      </c>
      <c r="J43" s="28" t="str">
        <f xml:space="preserve"> IF(VLOOKUP($A43,'Factur-X FR CII D16B - Flux 2'!$A49:$R307,10,FALSE)=0,"",VLOOKUP($A43,'Factur-X FR CII D16B - Flux 2'!$A49:$R307,10,FALSE))</f>
        <v>ISO 3166</v>
      </c>
      <c r="K43" s="55" t="str">
        <f xml:space="preserve"> IF(VLOOKUP($A43,'Factur-X FR CII D16B - Flux 2'!$A49:$R307,11,FALSE)=0,"",VLOOKUP($A43,'Factur-X FR CII D16B - Flux 2'!$A49:$R307,11,FALSE))</f>
        <v/>
      </c>
      <c r="L43" s="27" t="str">
        <f xml:space="preserve"> IF(VLOOKUP($A43,'Factur-X FR CII D16B - Flux 2'!$A49:$R307,12,FALSE)=0,"",VLOOKUP($A43,'Factur-X FR CII D16B - Flux 2'!$A49:$R307,12,FALSE))</f>
        <v>Code d'identification du pays.</v>
      </c>
      <c r="M43" s="27" t="str">
        <f xml:space="preserve"> IF(VLOOKUP($A43,'Factur-X FR CII D16B - Flux 2'!$A49:$R307,13,FALSE)=0,"",VLOOKUP($A43,'Factur-X FR CII D16B - Flux 2'!$A49:$R307,13,FALSE))</f>
        <v>Les listes de pays valides sont enregistrées auprès de l'Agence de maintenance de la norme ISO 3166-1 « Codes pour la représentation des noms de pays et de leurs subdivisions ». Il est recommandé d'utiliser la représentation alpha-2.</v>
      </c>
      <c r="N43" s="137" t="str">
        <f>IF(ISERROR(VLOOKUP($A43,'B2B - Flux 1 - UBL'!$A$6:$O800,15,FALSE)),"",VLOOKUP($A43,'B2B - Flux 1 - UBL'!$A$6:$O800,15,FALSE))</f>
        <v>CIBLE</v>
      </c>
      <c r="O43" s="144" t="str">
        <f xml:space="preserve"> IF(VLOOKUP($A43,'Factur-X FR CII D16B - Flux 2'!$A49:$R307,14,FALSE)=0,"",VLOOKUP($A43,'Factur-X FR CII D16B - Flux 2'!$A49:$R307,14,FALSE))</f>
        <v>G2.01
G2.03</v>
      </c>
      <c r="P43" s="144" t="str">
        <f xml:space="preserve"> IF(VLOOKUP($A43,'Factur-X FR CII D16B - Flux 2'!$A49:$R307,15,FALSE)=0,"",VLOOKUP($A43,'Factur-X FR CII D16B - Flux 2'!$A49:$R307,15,FALSE))</f>
        <v/>
      </c>
      <c r="Q43" s="22" t="str">
        <f xml:space="preserve"> IF(VLOOKUP($A43,'Factur-X FR CII D16B - Flux 2'!$A49:$R307,16,FALSE)=0,"",VLOOKUP($A43,'Factur-X FR CII D16B - Flux 2'!$A49:$R307,16,FALSE))</f>
        <v>BR-57</v>
      </c>
      <c r="R43" s="27" t="str">
        <f xml:space="preserve"> IF(VLOOKUP($A43,'Factur-X FR CII D16B - Flux 2'!$A49:$R307,17,FALSE)=0,"",VLOOKUP($A43,'Factur-X FR CII D16B - Flux 2'!$A49:$R307,17,FALSE))</f>
        <v/>
      </c>
    </row>
    <row r="44" spans="1:18" ht="57" x14ac:dyDescent="0.25">
      <c r="A44" s="23" t="s">
        <v>180</v>
      </c>
      <c r="B44" s="29" t="str">
        <f xml:space="preserve"> IF(VLOOKUP($A44,'Factur-X FR CII D16B - Flux 2'!$A50:$R308,2,FALSE)=0,"",VLOOKUP($A44,'Factur-X FR CII D16B - Flux 2'!$A50:$R308,2,FALSE))</f>
        <v>0.N</v>
      </c>
      <c r="C44" s="81" t="str">
        <f xml:space="preserve"> IF(VLOOKUP($A44,'Factur-X FR CII D16B - Flux 2'!$A50:$R308,3,FALSE)=0,"",VLOOKUP($A44,'Factur-X FR CII D16B - Flux 2'!$A50:$R308,3,FALSE))</f>
        <v>REMISE AU NIVEAU DU DOCUMENT</v>
      </c>
      <c r="D44" s="56"/>
      <c r="E44" s="56"/>
      <c r="F44" s="56"/>
      <c r="G44" s="101" t="str">
        <f xml:space="preserve"> IF(VLOOKUP($A44,'Factur-X FR CII D16B - Flux 2'!$A50:$R308,7,FALSE)=0,"",VLOOKUP($A44,'Factur-X FR CII D16B - Flux 2'!$A50:$R308,7,FALSE))</f>
        <v>/rsm:CrossIndustryInvoice/rsm:SupplyChainTradeTransaction/ram:ApplicableHeaderTradeSettlement/ram:SpecifiedTradeAllowanceCharge
ChargeIndicator=false</v>
      </c>
      <c r="H44" s="67" t="str">
        <f xml:space="preserve"> IF(VLOOKUP($A44,'Factur-X FR CII D16B - Flux 2'!$A50:$R308,8,FALSE)=0,"",VLOOKUP($A44,'Factur-X FR CII D16B - Flux 2'!$A50:$R308,8,FALSE))</f>
        <v/>
      </c>
      <c r="I44" s="118" t="str">
        <f xml:space="preserve"> IF(VLOOKUP($A44,'Factur-X FR CII D16B - Flux 2'!$A50:$R308,9,FALSE)=0,"",VLOOKUP($A44,'Factur-X FR CII D16B - Flux 2'!$A50:$R308,9,FALSE))</f>
        <v/>
      </c>
      <c r="J44" s="173" t="str">
        <f xml:space="preserve"> IF(VLOOKUP($A44,'Factur-X FR CII D16B - Flux 2'!$A50:$R308,10,FALSE)=0,"",VLOOKUP($A44,'Factur-X FR CII D16B - Flux 2'!$A50:$R308,10,FALSE))</f>
        <v/>
      </c>
      <c r="K44" s="118" t="str">
        <f xml:space="preserve"> IF(VLOOKUP($A44,'Factur-X FR CII D16B - Flux 2'!$A50:$R308,11,FALSE)=0,"",VLOOKUP($A44,'Factur-X FR CII D16B - Flux 2'!$A50:$R308,11,FALSE))</f>
        <v/>
      </c>
      <c r="L44" s="132" t="str">
        <f xml:space="preserve"> IF(VLOOKUP($A44,'Factur-X FR CII D16B - Flux 2'!$A50:$R308,12,FALSE)=0,"",VLOOKUP($A44,'Factur-X FR CII D16B - Flux 2'!$A50:$R308,12,FALSE))</f>
        <v xml:space="preserve">Groupe de termes métiers fournissant des informations sur les remises applicables à la Facture dans son ensemble. </v>
      </c>
      <c r="M44" s="132" t="str">
        <f xml:space="preserve"> IF(VLOOKUP($A44,'Factur-X FR CII D16B - Flux 2'!$A50:$R308,13,FALSE)=0,"",VLOOKUP($A44,'Factur-X FR CII D16B - Flux 2'!$A50:$R308,13,FALSE))</f>
        <v>Les déductions telles que la taxe retenue à la source peuvent donc être spécifiés dans ce groupe.</v>
      </c>
      <c r="N44" s="138" t="str">
        <f>IF(ISERROR(VLOOKUP($A44,'B2B - Flux 1 - UBL'!$A$6:$O816,15,FALSE)),"",VLOOKUP($A44,'B2B - Flux 1 - UBL'!$A$6:$O816,15,FALSE))</f>
        <v>CIBLE</v>
      </c>
      <c r="O44" s="146" t="str">
        <f xml:space="preserve"> IF(VLOOKUP($A44,'Factur-X FR CII D16B - Flux 2'!$A50:$R308,14,FALSE)=0,"",VLOOKUP($A44,'Factur-X FR CII D16B - Flux 2'!$A50:$R308,14,FALSE))</f>
        <v/>
      </c>
      <c r="P44" s="118" t="str">
        <f xml:space="preserve"> IF(VLOOKUP($A44,'Factur-X FR CII D16B - Flux 2'!$A50:$R308,15,FALSE)=0,"",VLOOKUP($A44,'Factur-X FR CII D16B - Flux 2'!$A50:$R308,15,FALSE))</f>
        <v/>
      </c>
      <c r="Q44" s="156" t="str">
        <f xml:space="preserve"> IF(VLOOKUP($A44,'Factur-X FR CII D16B - Flux 2'!$A50:$R308,16,FALSE)=0,"",VLOOKUP($A44,'Factur-X FR CII D16B - Flux 2'!$A50:$R308,16,FALSE))</f>
        <v/>
      </c>
      <c r="R44" s="118" t="str">
        <f xml:space="preserve"> IF(VLOOKUP($A44,'Factur-X FR CII D16B - Flux 2'!$A50:$R308,17,FALSE)=0,"",VLOOKUP($A44,'Factur-X FR CII D16B - Flux 2'!$A50:$R308,17,FALSE))</f>
        <v/>
      </c>
    </row>
    <row r="45" spans="1:18" ht="28.5" x14ac:dyDescent="0.25">
      <c r="A45" s="35" t="s">
        <v>182</v>
      </c>
      <c r="B45" s="29" t="str">
        <f xml:space="preserve"> IF(VLOOKUP($A45,'Factur-X FR CII D16B - Flux 2'!$A51:$R309,2,FALSE)=0,"",VLOOKUP($A45,'Factur-X FR CII D16B - Flux 2'!$A51:$R309,2,FALSE))</f>
        <v>1.1</v>
      </c>
      <c r="C45" s="31"/>
      <c r="D45" s="32" t="str">
        <f xml:space="preserve"> IF(VLOOKUP($A45,'Factur-X FR CII D16B - Flux 2'!$A51:$R309,4,FALSE)=0,"",VLOOKUP($A45,'Factur-X FR CII D16B - Flux 2'!$A51:$R309,4,FALSE))</f>
        <v>Montant de la remise au niveau document</v>
      </c>
      <c r="E45" s="37"/>
      <c r="F45" s="33"/>
      <c r="G45" s="101" t="str">
        <f xml:space="preserve"> IF(VLOOKUP($A45,'Factur-X FR CII D16B - Flux 2'!$A51:$R309,7,FALSE)=0,"",VLOOKUP($A45,'Factur-X FR CII D16B - Flux 2'!$A51:$R309,7,FALSE))</f>
        <v>/rsm:CrossIndustryInvoice/rsm:SupplyChainTradeTransaction/ram:ApplicableHeaderTradeSettlement/ram:SpecifiedTradeAllowanceCharge/ram:ActualAmount</v>
      </c>
      <c r="H45" s="47" t="str">
        <f xml:space="preserve"> IF(VLOOKUP($A45,'Factur-X FR CII D16B - Flux 2'!$A51:$R309,8,FALSE)=0,"",VLOOKUP($A45,'Factur-X FR CII D16B - Flux 2'!$A51:$R309,8,FALSE))</f>
        <v>MONTANT</v>
      </c>
      <c r="I45" s="28">
        <f xml:space="preserve"> IF(VLOOKUP($A45,'Factur-X FR CII D16B - Flux 2'!$A51:$R309,9,FALSE)=0,"",VLOOKUP($A45,'Factur-X FR CII D16B - Flux 2'!$A51:$R309,9,FALSE))</f>
        <v>19.2</v>
      </c>
      <c r="J45" s="28" t="str">
        <f xml:space="preserve"> IF(VLOOKUP($A45,'Factur-X FR CII D16B - Flux 2'!$A51:$R309,10,FALSE)=0,"",VLOOKUP($A45,'Factur-X FR CII D16B - Flux 2'!$A51:$R309,10,FALSE))</f>
        <v/>
      </c>
      <c r="K45" s="55" t="str">
        <f xml:space="preserve"> IF(VLOOKUP($A45,'Factur-X FR CII D16B - Flux 2'!$A51:$R309,11,FALSE)=0,"",VLOOKUP($A45,'Factur-X FR CII D16B - Flux 2'!$A51:$R309,11,FALSE))</f>
        <v/>
      </c>
      <c r="L45" s="27" t="str">
        <f xml:space="preserve"> IF(VLOOKUP($A45,'Factur-X FR CII D16B - Flux 2'!$A51:$R309,12,FALSE)=0,"",VLOOKUP($A45,'Factur-X FR CII D16B - Flux 2'!$A51:$R309,12,FALSE))</f>
        <v>Montant d'une remise de pied, hors TVA.</v>
      </c>
      <c r="M45" s="27" t="str">
        <f xml:space="preserve"> IF(VLOOKUP($A45,'Factur-X FR CII D16B - Flux 2'!$A51:$R309,13,FALSE)=0,"",VLOOKUP($A45,'Factur-X FR CII D16B - Flux 2'!$A51:$R309,13,FALSE))</f>
        <v/>
      </c>
      <c r="N45" s="137" t="str">
        <f>IF(ISERROR(VLOOKUP($A45,'B2B - Flux 1 - UBL'!$A$6:$O817,15,FALSE)),"",VLOOKUP($A45,'B2B - Flux 1 - UBL'!$A$6:$O817,15,FALSE))</f>
        <v>CIBLE</v>
      </c>
      <c r="O45" s="144" t="str">
        <f xml:space="preserve"> IF(VLOOKUP($A45,'Factur-X FR CII D16B - Flux 2'!$A51:$R309,14,FALSE)=0,"",VLOOKUP($A45,'Factur-X FR CII D16B - Flux 2'!$A51:$R309,14,FALSE))</f>
        <v>G1.13
G1.30</v>
      </c>
      <c r="P45" s="144" t="str">
        <f xml:space="preserve"> IF(VLOOKUP($A45,'Factur-X FR CII D16B - Flux 2'!$A51:$R309,15,FALSE)=0,"",VLOOKUP($A45,'Factur-X FR CII D16B - Flux 2'!$A51:$R309,15,FALSE))</f>
        <v/>
      </c>
      <c r="Q45" s="22" t="str">
        <f xml:space="preserve"> IF(VLOOKUP($A45,'Factur-X FR CII D16B - Flux 2'!$A51:$R309,16,FALSE)=0,"",VLOOKUP($A45,'Factur-X FR CII D16B - Flux 2'!$A51:$R309,16,FALSE))</f>
        <v>BR-31</v>
      </c>
      <c r="R45" s="27" t="str">
        <f xml:space="preserve"> IF(VLOOKUP($A45,'Factur-X FR CII D16B - Flux 2'!$A51:$R309,17,FALSE)=0,"",VLOOKUP($A45,'Factur-X FR CII D16B - Flux 2'!$A51:$R309,17,FALSE))</f>
        <v/>
      </c>
    </row>
    <row r="46" spans="1:18" ht="142.5" x14ac:dyDescent="0.25">
      <c r="A46" s="35" t="s">
        <v>184</v>
      </c>
      <c r="B46" s="29" t="str">
        <f xml:space="preserve"> IF(VLOOKUP($A46,'Factur-X FR CII D16B - Flux 2'!$A52:$R310,2,FALSE)=0,"",VLOOKUP($A46,'Factur-X FR CII D16B - Flux 2'!$A52:$R310,2,FALSE))</f>
        <v>1.1</v>
      </c>
      <c r="C46" s="31"/>
      <c r="D46" s="86" t="str">
        <f xml:space="preserve"> IF(VLOOKUP($A46,'Factur-X FR CII D16B - Flux 2'!$A52:$R310,4,FALSE)=0,"",VLOOKUP($A46,'Factur-X FR CII D16B - Flux 2'!$A52:$R310,4,FALSE))</f>
        <v>Code de type de TVA de la remise au niveau du document</v>
      </c>
      <c r="E46" s="87"/>
      <c r="F46" s="88"/>
      <c r="G46" s="101" t="str">
        <f xml:space="preserve"> IF(VLOOKUP($A46,'Factur-X FR CII D16B - Flux 2'!$A52:$R310,7,FALSE)=0,"",VLOOKUP($A46,'Factur-X FR CII D16B - Flux 2'!$A52:$R310,7,FALSE))</f>
        <v>/rsm:CrossIndustryInvoice/rsm:SupplyChainTradeTransaction/ram:ApplicableHeaderTradeSettlement/ram:SpecifiedTradeAllowanceCharge/ram:CategoryTradeTax/ram:CategoryCode</v>
      </c>
      <c r="H46" s="47" t="str">
        <f xml:space="preserve"> IF(VLOOKUP($A46,'Factur-X FR CII D16B - Flux 2'!$A52:$R310,8,FALSE)=0,"",VLOOKUP($A46,'Factur-X FR CII D16B - Flux 2'!$A52:$R310,8,FALSE))</f>
        <v>CODE</v>
      </c>
      <c r="I46" s="28">
        <f xml:space="preserve"> IF(VLOOKUP($A46,'Factur-X FR CII D16B - Flux 2'!$A52:$R310,9,FALSE)=0,"",VLOOKUP($A46,'Factur-X FR CII D16B - Flux 2'!$A52:$R310,9,FALSE))</f>
        <v>2</v>
      </c>
      <c r="J46" s="28" t="str">
        <f xml:space="preserve"> IF(VLOOKUP($A46,'Factur-X FR CII D16B - Flux 2'!$A52:$R310,10,FALSE)=0,"",VLOOKUP($A46,'Factur-X FR CII D16B - Flux 2'!$A52:$R310,10,FALSE))</f>
        <v>UNTDID 5305</v>
      </c>
      <c r="K46" s="55" t="str">
        <f xml:space="preserve"> IF(VLOOKUP($A46,'Factur-X FR CII D16B - Flux 2'!$A52:$R310,11,FALSE)=0,"",VLOOKUP($A46,'Factur-X FR CII D16B - Flux 2'!$A52:$R310,11,FALSE))</f>
        <v/>
      </c>
      <c r="L46" s="27" t="str">
        <f xml:space="preserve"> IF(VLOOKUP($A46,'Factur-X FR CII D16B - Flux 2'!$A52:$R310,12,FALSE)=0,"",VLOOKUP($A46,'Factur-X FR CII D16B - Flux 2'!$A52:$R310,12,FALSE))</f>
        <v>Identification codée du type de TVA applicable à la remise au niveau du document.</v>
      </c>
      <c r="M46" s="27" t="str">
        <f xml:space="preserve"> IF(VLOOKUP($A46,'Factur-X FR CII D16B - Flux 2'!$A52:$R310,13,FALSE)=0,"",VLOOKUP($A46,'Factur-X FR CII D16B - Flux 2'!$A52:$R310,13,FALSE))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46" s="137" t="str">
        <f>IF(ISERROR(VLOOKUP($A46,'B2B - Flux 1 - UBL'!$A$6:$O820,15,FALSE)),"",VLOOKUP($A46,'B2B - Flux 1 - UBL'!$A$6:$O820,15,FALSE))</f>
        <v>CIBLE</v>
      </c>
      <c r="O46" s="144" t="str">
        <f xml:space="preserve"> IF(VLOOKUP($A46,'Factur-X FR CII D16B - Flux 2'!$A52:$R310,14,FALSE)=0,"",VLOOKUP($A46,'Factur-X FR CII D16B - Flux 2'!$A52:$R310,14,FALSE))</f>
        <v>G2.31</v>
      </c>
      <c r="P46" s="144" t="str">
        <f xml:space="preserve"> IF(VLOOKUP($A46,'Factur-X FR CII D16B - Flux 2'!$A52:$R310,15,FALSE)=0,"",VLOOKUP($A46,'Factur-X FR CII D16B - Flux 2'!$A52:$R310,15,FALSE))</f>
        <v/>
      </c>
      <c r="Q46" s="22" t="str">
        <f xml:space="preserve"> IF(VLOOKUP($A46,'Factur-X FR CII D16B - Flux 2'!$A52:$R310,16,FALSE)=0,"",VLOOKUP($A46,'Factur-X FR CII D16B - Flux 2'!$A52:$R310,16,FALSE))</f>
        <v>BR-32</v>
      </c>
      <c r="R46" s="27" t="str">
        <f xml:space="preserve"> IF(VLOOKUP($A46,'Factur-X FR CII D16B - Flux 2'!$A52:$R310,17,FALSE)=0,"",VLOOKUP($A46,'Factur-X FR CII D16B - Flux 2'!$A52:$R310,17,FALSE))</f>
        <v/>
      </c>
    </row>
    <row r="47" spans="1:18" ht="42.75" x14ac:dyDescent="0.25">
      <c r="A47" s="35" t="s">
        <v>369</v>
      </c>
      <c r="B47" s="29" t="str">
        <f xml:space="preserve"> IF(VLOOKUP($A47,'Factur-X FR CII D16B - Flux 2'!$A53:$R311,2,FALSE)=0,"",VLOOKUP($A47,'Factur-X FR CII D16B - Flux 2'!$A53:$R311,2,FALSE))</f>
        <v>0.1</v>
      </c>
      <c r="C47" s="45"/>
      <c r="D47" s="86" t="str">
        <f xml:space="preserve"> IF(VLOOKUP($A47,'Factur-X FR CII D16B - Flux 2'!$A53:$R311,4,FALSE)=0,"",VLOOKUP($A47,'Factur-X FR CII D16B - Flux 2'!$A53:$R311,4,FALSE))</f>
        <v>Taux de TVA de la remise au niveau du document</v>
      </c>
      <c r="E47" s="87"/>
      <c r="F47" s="87"/>
      <c r="G47" s="101" t="str">
        <f xml:space="preserve"> IF(VLOOKUP($A47,'Factur-X FR CII D16B - Flux 2'!$A53:$R311,7,FALSE)=0,"",VLOOKUP($A47,'Factur-X FR CII D16B - Flux 2'!$A53:$R311,7,FALSE))</f>
        <v>/rsm:CrossIndustryInvoice/rsm:SupplyChainTradeTransaction/ram:ApplicableHeaderTradeSettlement/ram:SpecifiedTradeAllowanceCharge/ram:CategoryTradeTax/ram:RateApplicablePercent</v>
      </c>
      <c r="H47" s="47" t="str">
        <f xml:space="preserve"> IF(VLOOKUP($A47,'Factur-X FR CII D16B - Flux 2'!$A53:$R311,8,FALSE)=0,"",VLOOKUP($A47,'Factur-X FR CII D16B - Flux 2'!$A53:$R311,8,FALSE))</f>
        <v>POURCENTAGE</v>
      </c>
      <c r="I47" s="28" t="str">
        <f xml:space="preserve"> IF(VLOOKUP($A47,'Factur-X FR CII D16B - Flux 2'!$A53:$R311,9,FALSE)=0,"",VLOOKUP($A47,'Factur-X FR CII D16B - Flux 2'!$A53:$R311,9,FALSE))</f>
        <v/>
      </c>
      <c r="J47" s="28" t="str">
        <f xml:space="preserve"> IF(VLOOKUP($A47,'Factur-X FR CII D16B - Flux 2'!$A53:$R311,10,FALSE)=0,"",VLOOKUP($A47,'Factur-X FR CII D16B - Flux 2'!$A53:$R311,10,FALSE))</f>
        <v/>
      </c>
      <c r="K47" s="55" t="str">
        <f xml:space="preserve"> IF(VLOOKUP($A47,'Factur-X FR CII D16B - Flux 2'!$A53:$R311,11,FALSE)=0,"",VLOOKUP($A47,'Factur-X FR CII D16B - Flux 2'!$A53:$R311,11,FALSE))</f>
        <v/>
      </c>
      <c r="L47" s="27" t="str">
        <f xml:space="preserve"> IF(VLOOKUP($A47,'Factur-X FR CII D16B - Flux 2'!$A53:$R311,12,FALSE)=0,"",VLOOKUP($A47,'Factur-X FR CII D16B - Flux 2'!$A53:$R311,12,FALSE))</f>
        <v>Taux de TVA, exprimé sous forme de pourcentage, applicable à la remise au niveau du document.</v>
      </c>
      <c r="M47" s="27" t="str">
        <f xml:space="preserve"> IF(VLOOKUP($A47,'Factur-X FR CII D16B - Flux 2'!$A53:$R311,13,FALSE)=0,"",VLOOKUP($A47,'Factur-X FR CII D16B - Flux 2'!$A53:$R311,13,FALSE))</f>
        <v/>
      </c>
      <c r="N47" s="137" t="str">
        <f>IF(ISERROR(VLOOKUP($A47,'B2B - Flux 1 - UBL'!$A$6:$O821,15,FALSE)),"",VLOOKUP($A47,'B2B - Flux 1 - UBL'!$A$6:$O821,15,FALSE))</f>
        <v>CIBLE</v>
      </c>
      <c r="O47" s="144" t="str">
        <f xml:space="preserve"> IF(VLOOKUP($A47,'Factur-X FR CII D16B - Flux 2'!$A53:$R311,14,FALSE)=0,"",VLOOKUP($A47,'Factur-X FR CII D16B - Flux 2'!$A53:$R311,14,FALSE))</f>
        <v>G6.10</v>
      </c>
      <c r="P47" s="144" t="str">
        <f xml:space="preserve"> IF(VLOOKUP($A47,'Factur-X FR CII D16B - Flux 2'!$A53:$R311,15,FALSE)=0,"",VLOOKUP($A47,'Factur-X FR CII D16B - Flux 2'!$A53:$R311,15,FALSE))</f>
        <v/>
      </c>
      <c r="Q47" s="22" t="str">
        <f xml:space="preserve"> IF(VLOOKUP($A47,'Factur-X FR CII D16B - Flux 2'!$A53:$R311,16,FALSE)=0,"",VLOOKUP($A47,'Factur-X FR CII D16B - Flux 2'!$A53:$R311,16,FALSE))</f>
        <v/>
      </c>
      <c r="R47" s="27" t="str">
        <f xml:space="preserve"> IF(VLOOKUP($A47,'Factur-X FR CII D16B - Flux 2'!$A53:$R311,17,FALSE)=0,"",VLOOKUP($A47,'Factur-X FR CII D16B - Flux 2'!$A53:$R311,17,FALSE))</f>
        <v/>
      </c>
    </row>
    <row r="48" spans="1:18" ht="57" x14ac:dyDescent="0.25">
      <c r="A48" s="23" t="s">
        <v>186</v>
      </c>
      <c r="B48" s="29" t="str">
        <f xml:space="preserve"> IF(VLOOKUP($A48,'Factur-X FR CII D16B - Flux 2'!$A54:$R312,2,FALSE)=0,"",VLOOKUP($A48,'Factur-X FR CII D16B - Flux 2'!$A54:$R312,2,FALSE))</f>
        <v>0.N</v>
      </c>
      <c r="C48" s="81" t="str">
        <f xml:space="preserve"> IF(VLOOKUP($A48,'Factur-X FR CII D16B - Flux 2'!$A54:$R312,3,FALSE)=0,"",VLOOKUP($A48,'Factur-X FR CII D16B - Flux 2'!$A54:$R312,3,FALSE))</f>
        <v>CHARGES OU FRAIS AU NIVEAU DU DOCUMENT</v>
      </c>
      <c r="D48" s="56"/>
      <c r="E48" s="56"/>
      <c r="F48" s="56"/>
      <c r="G48" s="101" t="str">
        <f xml:space="preserve"> IF(VLOOKUP($A48,'Factur-X FR CII D16B - Flux 2'!$A54:$R312,7,FALSE)=0,"",VLOOKUP($A48,'Factur-X FR CII D16B - Flux 2'!$A54:$R312,7,FALSE))</f>
        <v>/rsm:CrossIndustryInvoice/rsm:SupplyChainTradeTransaction/ram:ApplicableHeaderTradeSettlement/ram:SpecifiedTradeAllowanceCharge
ChargeIndicator=true</v>
      </c>
      <c r="H48" s="67" t="str">
        <f xml:space="preserve"> IF(VLOOKUP($A48,'Factur-X FR CII D16B - Flux 2'!$A54:$R312,8,FALSE)=0,"",VLOOKUP($A48,'Factur-X FR CII D16B - Flux 2'!$A54:$R312,8,FALSE))</f>
        <v/>
      </c>
      <c r="I48" s="118" t="str">
        <f xml:space="preserve"> IF(VLOOKUP($A48,'Factur-X FR CII D16B - Flux 2'!$A54:$R312,9,FALSE)=0,"",VLOOKUP($A48,'Factur-X FR CII D16B - Flux 2'!$A54:$R312,9,FALSE))</f>
        <v/>
      </c>
      <c r="J48" s="173" t="str">
        <f xml:space="preserve"> IF(VLOOKUP($A48,'Factur-X FR CII D16B - Flux 2'!$A54:$R312,10,FALSE)=0,"",VLOOKUP($A48,'Factur-X FR CII D16B - Flux 2'!$A54:$R312,10,FALSE))</f>
        <v/>
      </c>
      <c r="K48" s="118" t="str">
        <f xml:space="preserve"> IF(VLOOKUP($A48,'Factur-X FR CII D16B - Flux 2'!$A54:$R312,11,FALSE)=0,"",VLOOKUP($A48,'Factur-X FR CII D16B - Flux 2'!$A54:$R312,11,FALSE))</f>
        <v/>
      </c>
      <c r="L48" s="132" t="str">
        <f xml:space="preserve"> IF(VLOOKUP($A48,'Factur-X FR CII D16B - Flux 2'!$A54:$R312,12,FALSE)=0,"",VLOOKUP($A48,'Factur-X FR CII D16B - Flux 2'!$A54:$R312,12,FALSE))</f>
        <v>Groupe de termes métiers fournissant des informations sur les charges et frais et les taxes autres que la TVA applicables à la Facture dans son ensemble.</v>
      </c>
      <c r="M48" s="132" t="str">
        <f xml:space="preserve"> IF(VLOOKUP($A48,'Factur-X FR CII D16B - Flux 2'!$A54:$R312,13,FALSE)=0,"",VLOOKUP($A48,'Factur-X FR CII D16B - Flux 2'!$A54:$R312,13,FALSE))</f>
        <v/>
      </c>
      <c r="N48" s="138" t="str">
        <f>IF(ISERROR(VLOOKUP($A48,'B2B - Flux 1 - UBL'!$A$6:$O824,15,FALSE)),"",VLOOKUP($A48,'B2B - Flux 1 - UBL'!$A$6:$O824,15,FALSE))</f>
        <v>CIBLE</v>
      </c>
      <c r="O48" s="146" t="str">
        <f xml:space="preserve"> IF(VLOOKUP($A48,'Factur-X FR CII D16B - Flux 2'!$A54:$R312,14,FALSE)=0,"",VLOOKUP($A48,'Factur-X FR CII D16B - Flux 2'!$A54:$R312,14,FALSE))</f>
        <v/>
      </c>
      <c r="P48" s="118" t="str">
        <f xml:space="preserve"> IF(VLOOKUP($A48,'Factur-X FR CII D16B - Flux 2'!$A54:$R312,15,FALSE)=0,"",VLOOKUP($A48,'Factur-X FR CII D16B - Flux 2'!$A54:$R312,15,FALSE))</f>
        <v/>
      </c>
      <c r="Q48" s="156" t="str">
        <f xml:space="preserve"> IF(VLOOKUP($A48,'Factur-X FR CII D16B - Flux 2'!$A54:$R312,16,FALSE)=0,"",VLOOKUP($A48,'Factur-X FR CII D16B - Flux 2'!$A54:$R312,16,FALSE))</f>
        <v/>
      </c>
      <c r="R48" s="118" t="str">
        <f xml:space="preserve"> IF(VLOOKUP($A48,'Factur-X FR CII D16B - Flux 2'!$A54:$R312,17,FALSE)=0,"",VLOOKUP($A48,'Factur-X FR CII D16B - Flux 2'!$A54:$R312,17,FALSE))</f>
        <v/>
      </c>
    </row>
    <row r="49" spans="1:18" ht="28.5" x14ac:dyDescent="0.25">
      <c r="A49" s="35" t="s">
        <v>188</v>
      </c>
      <c r="B49" s="29" t="str">
        <f xml:space="preserve"> IF(VLOOKUP($A49,'Factur-X FR CII D16B - Flux 2'!$A55:$R313,2,FALSE)=0,"",VLOOKUP($A49,'Factur-X FR CII D16B - Flux 2'!$A55:$R313,2,FALSE))</f>
        <v>1.1</v>
      </c>
      <c r="C49" s="31"/>
      <c r="D49" s="32" t="str">
        <f xml:space="preserve"> IF(VLOOKUP($A49,'Factur-X FR CII D16B - Flux 2'!$A55:$R313,4,FALSE)=0,"",VLOOKUP($A49,'Factur-X FR CII D16B - Flux 2'!$A55:$R313,4,FALSE))</f>
        <v>Montant des charges</v>
      </c>
      <c r="E49" s="37"/>
      <c r="F49" s="33"/>
      <c r="G49" s="101" t="str">
        <f xml:space="preserve"> IF(VLOOKUP($A49,'Factur-X FR CII D16B - Flux 2'!$A55:$R313,7,FALSE)=0,"",VLOOKUP($A49,'Factur-X FR CII D16B - Flux 2'!$A55:$R313,7,FALSE))</f>
        <v>/rsm:CrossIndustryInvoice/rsm:SupplyChainTradeTransaction/ram:ApplicableHeaderTradeSettlement/ram:SpecifiedTradeAllowanceCharge/ram:ActualAmount</v>
      </c>
      <c r="H49" s="47" t="str">
        <f xml:space="preserve"> IF(VLOOKUP($A49,'Factur-X FR CII D16B - Flux 2'!$A55:$R313,8,FALSE)=0,"",VLOOKUP($A49,'Factur-X FR CII D16B - Flux 2'!$A55:$R313,8,FALSE))</f>
        <v>MONTANT</v>
      </c>
      <c r="I49" s="28">
        <f xml:space="preserve"> IF(VLOOKUP($A49,'Factur-X FR CII D16B - Flux 2'!$A55:$R313,9,FALSE)=0,"",VLOOKUP($A49,'Factur-X FR CII D16B - Flux 2'!$A55:$R313,9,FALSE))</f>
        <v>19.2</v>
      </c>
      <c r="J49" s="28" t="str">
        <f xml:space="preserve"> IF(VLOOKUP($A49,'Factur-X FR CII D16B - Flux 2'!$A55:$R313,10,FALSE)=0,"",VLOOKUP($A49,'Factur-X FR CII D16B - Flux 2'!$A55:$R313,10,FALSE))</f>
        <v/>
      </c>
      <c r="K49" s="55" t="str">
        <f xml:space="preserve"> IF(VLOOKUP($A49,'Factur-X FR CII D16B - Flux 2'!$A55:$R313,11,FALSE)=0,"",VLOOKUP($A49,'Factur-X FR CII D16B - Flux 2'!$A55:$R313,11,FALSE))</f>
        <v/>
      </c>
      <c r="L49" s="27" t="str">
        <f xml:space="preserve"> IF(VLOOKUP($A49,'Factur-X FR CII D16B - Flux 2'!$A55:$R313,12,FALSE)=0,"",VLOOKUP($A49,'Factur-X FR CII D16B - Flux 2'!$A55:$R313,12,FALSE))</f>
        <v>Montant de charges et frais, hors TVA.</v>
      </c>
      <c r="M49" s="27" t="str">
        <f xml:space="preserve"> IF(VLOOKUP($A49,'Factur-X FR CII D16B - Flux 2'!$A55:$R313,13,FALSE)=0,"",VLOOKUP($A49,'Factur-X FR CII D16B - Flux 2'!$A55:$R313,13,FALSE))</f>
        <v/>
      </c>
      <c r="N49" s="137" t="str">
        <f>IF(ISERROR(VLOOKUP($A49,'B2B - Flux 1 - UBL'!$A$6:$O825,15,FALSE)),"",VLOOKUP($A49,'B2B - Flux 1 - UBL'!$A$6:$O825,15,FALSE))</f>
        <v>CIBLE</v>
      </c>
      <c r="O49" s="144" t="str">
        <f xml:space="preserve"> IF(VLOOKUP($A49,'Factur-X FR CII D16B - Flux 2'!$A55:$R313,14,FALSE)=0,"",VLOOKUP($A49,'Factur-X FR CII D16B - Flux 2'!$A55:$R313,14,FALSE))</f>
        <v>G1.13
G1.30</v>
      </c>
      <c r="P49" s="144" t="str">
        <f xml:space="preserve"> IF(VLOOKUP($A49,'Factur-X FR CII D16B - Flux 2'!$A55:$R313,15,FALSE)=0,"",VLOOKUP($A49,'Factur-X FR CII D16B - Flux 2'!$A55:$R313,15,FALSE))</f>
        <v/>
      </c>
      <c r="Q49" s="22" t="str">
        <f xml:space="preserve"> IF(VLOOKUP($A49,'Factur-X FR CII D16B - Flux 2'!$A55:$R313,16,FALSE)=0,"",VLOOKUP($A49,'Factur-X FR CII D16B - Flux 2'!$A55:$R313,16,FALSE))</f>
        <v>BR-36</v>
      </c>
      <c r="R49" s="27" t="str">
        <f xml:space="preserve"> IF(VLOOKUP($A49,'Factur-X FR CII D16B - Flux 2'!$A55:$R313,17,FALSE)=0,"",VLOOKUP($A49,'Factur-X FR CII D16B - Flux 2'!$A55:$R313,17,FALSE))</f>
        <v/>
      </c>
    </row>
    <row r="50" spans="1:18" ht="142.5" x14ac:dyDescent="0.25">
      <c r="A50" s="35" t="s">
        <v>190</v>
      </c>
      <c r="B50" s="29" t="str">
        <f xml:space="preserve"> IF(VLOOKUP($A50,'Factur-X FR CII D16B - Flux 2'!$A56:$R314,2,FALSE)=0,"",VLOOKUP($A50,'Factur-X FR CII D16B - Flux 2'!$A56:$R314,2,FALSE))</f>
        <v>1.1</v>
      </c>
      <c r="C50" s="31"/>
      <c r="D50" s="86" t="str">
        <f xml:space="preserve"> IF(VLOOKUP($A50,'Factur-X FR CII D16B - Flux 2'!$A56:$R314,4,FALSE)=0,"",VLOOKUP($A50,'Factur-X FR CII D16B - Flux 2'!$A56:$R314,4,FALSE))</f>
        <v>Code de type de TVA des charges</v>
      </c>
      <c r="E50" s="87"/>
      <c r="F50" s="88"/>
      <c r="G50" s="101" t="str">
        <f xml:space="preserve"> IF(VLOOKUP($A50,'Factur-X FR CII D16B - Flux 2'!$A56:$R314,7,FALSE)=0,"",VLOOKUP($A50,'Factur-X FR CII D16B - Flux 2'!$A56:$R314,7,FALSE))</f>
        <v>/rsm:CrossIndustryInvoice/rsm:SupplyChainTradeTransaction/ram:ApplicableHeaderTradeSettlement/ram:SpecifiedTradeAllowanceCharge/ram:CategoryTradeTax/ram:CategoryCode</v>
      </c>
      <c r="H50" s="47" t="str">
        <f xml:space="preserve"> IF(VLOOKUP($A50,'Factur-X FR CII D16B - Flux 2'!$A56:$R314,8,FALSE)=0,"",VLOOKUP($A50,'Factur-X FR CII D16B - Flux 2'!$A56:$R314,8,FALSE))</f>
        <v>CODE</v>
      </c>
      <c r="I50" s="28">
        <f xml:space="preserve"> IF(VLOOKUP($A50,'Factur-X FR CII D16B - Flux 2'!$A56:$R314,9,FALSE)=0,"",VLOOKUP($A50,'Factur-X FR CII D16B - Flux 2'!$A56:$R314,9,FALSE))</f>
        <v>2</v>
      </c>
      <c r="J50" s="28" t="str">
        <f xml:space="preserve"> IF(VLOOKUP($A50,'Factur-X FR CII D16B - Flux 2'!$A56:$R314,10,FALSE)=0,"",VLOOKUP($A50,'Factur-X FR CII D16B - Flux 2'!$A56:$R314,10,FALSE))</f>
        <v>UNTDID 5305</v>
      </c>
      <c r="K50" s="55" t="str">
        <f xml:space="preserve"> IF(VLOOKUP($A50,'Factur-X FR CII D16B - Flux 2'!$A56:$R314,11,FALSE)=0,"",VLOOKUP($A50,'Factur-X FR CII D16B - Flux 2'!$A56:$R314,11,FALSE))</f>
        <v/>
      </c>
      <c r="L50" s="27" t="str">
        <f xml:space="preserve"> IF(VLOOKUP($A50,'Factur-X FR CII D16B - Flux 2'!$A56:$R314,12,FALSE)=0,"",VLOOKUP($A50,'Factur-X FR CII D16B - Flux 2'!$A56:$R314,12,FALSE))</f>
        <v>Identification codée du type de TVA applicable aux charges ou frais au niveau du document.</v>
      </c>
      <c r="M50" s="27" t="str">
        <f xml:space="preserve"> IF(VLOOKUP($A50,'Factur-X FR CII D16B - Flux 2'!$A56:$R314,13,FALSE)=0,"",VLOOKUP($A50,'Factur-X FR CII D16B - Flux 2'!$A56:$R314,13,FALSE))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0" s="137" t="str">
        <f>IF(ISERROR(VLOOKUP($A50,'B2B - Flux 1 - UBL'!$A$6:$O828,15,FALSE)),"",VLOOKUP($A50,'B2B - Flux 1 - UBL'!$A$6:$O828,15,FALSE))</f>
        <v>CIBLE</v>
      </c>
      <c r="O50" s="144" t="str">
        <f xml:space="preserve"> IF(VLOOKUP($A50,'Factur-X FR CII D16B - Flux 2'!$A56:$R314,14,FALSE)=0,"",VLOOKUP($A50,'Factur-X FR CII D16B - Flux 2'!$A56:$R314,14,FALSE))</f>
        <v>G2.31</v>
      </c>
      <c r="P50" s="144" t="str">
        <f xml:space="preserve"> IF(VLOOKUP($A50,'Factur-X FR CII D16B - Flux 2'!$A56:$R314,15,FALSE)=0,"",VLOOKUP($A50,'Factur-X FR CII D16B - Flux 2'!$A56:$R314,15,FALSE))</f>
        <v/>
      </c>
      <c r="Q50" s="22" t="str">
        <f xml:space="preserve"> IF(VLOOKUP($A50,'Factur-X FR CII D16B - Flux 2'!$A56:$R314,16,FALSE)=0,"",VLOOKUP($A50,'Factur-X FR CII D16B - Flux 2'!$A56:$R314,16,FALSE))</f>
        <v>BR-37</v>
      </c>
      <c r="R50" s="27" t="str">
        <f xml:space="preserve"> IF(VLOOKUP($A50,'Factur-X FR CII D16B - Flux 2'!$A56:$R314,17,FALSE)=0,"",VLOOKUP($A50,'Factur-X FR CII D16B - Flux 2'!$A56:$R314,17,FALSE))</f>
        <v/>
      </c>
    </row>
    <row r="51" spans="1:18" ht="42.75" x14ac:dyDescent="0.25">
      <c r="A51" s="35" t="s">
        <v>384</v>
      </c>
      <c r="B51" s="29" t="str">
        <f xml:space="preserve"> IF(VLOOKUP($A51,'Factur-X FR CII D16B - Flux 2'!$A57:$R315,2,FALSE)=0,"",VLOOKUP($A51,'Factur-X FR CII D16B - Flux 2'!$A57:$R315,2,FALSE))</f>
        <v>0.1</v>
      </c>
      <c r="C51" s="45"/>
      <c r="D51" s="86" t="str">
        <f xml:space="preserve"> IF(VLOOKUP($A51,'Factur-X FR CII D16B - Flux 2'!$A57:$R315,4,FALSE)=0,"",VLOOKUP($A51,'Factur-X FR CII D16B - Flux 2'!$A57:$R315,4,FALSE))</f>
        <v>Taux de TVA des charges ou frais au niveau du document</v>
      </c>
      <c r="E51" s="87"/>
      <c r="F51" s="87"/>
      <c r="G51" s="101" t="str">
        <f xml:space="preserve"> IF(VLOOKUP($A51,'Factur-X FR CII D16B - Flux 2'!$A57:$R315,7,FALSE)=0,"",VLOOKUP($A51,'Factur-X FR CII D16B - Flux 2'!$A57:$R315,7,FALSE))</f>
        <v>/rsm:CrossIndustryInvoice/rsm:SupplyChainTradeTransaction/ram:ApplicableHeaderTradeSettlement/ram:SpecifiedTradeAllowanceCharge/ram:CategoryTradeTax/ram:RateApplicablePercent</v>
      </c>
      <c r="H51" s="47" t="str">
        <f xml:space="preserve"> IF(VLOOKUP($A51,'Factur-X FR CII D16B - Flux 2'!$A57:$R315,8,FALSE)=0,"",VLOOKUP($A51,'Factur-X FR CII D16B - Flux 2'!$A57:$R315,8,FALSE))</f>
        <v>POURCENTAGE</v>
      </c>
      <c r="I51" s="28" t="str">
        <f xml:space="preserve"> IF(VLOOKUP($A51,'Factur-X FR CII D16B - Flux 2'!$A57:$R315,9,FALSE)=0,"",VLOOKUP($A51,'Factur-X FR CII D16B - Flux 2'!$A57:$R315,9,FALSE))</f>
        <v/>
      </c>
      <c r="J51" s="28" t="str">
        <f xml:space="preserve"> IF(VLOOKUP($A51,'Factur-X FR CII D16B - Flux 2'!$A57:$R315,10,FALSE)=0,"",VLOOKUP($A51,'Factur-X FR CII D16B - Flux 2'!$A57:$R315,10,FALSE))</f>
        <v/>
      </c>
      <c r="K51" s="55" t="str">
        <f xml:space="preserve"> IF(VLOOKUP($A51,'Factur-X FR CII D16B - Flux 2'!$A57:$R315,11,FALSE)=0,"",VLOOKUP($A51,'Factur-X FR CII D16B - Flux 2'!$A57:$R315,11,FALSE))</f>
        <v/>
      </c>
      <c r="L51" s="27" t="str">
        <f xml:space="preserve"> IF(VLOOKUP($A51,'Factur-X FR CII D16B - Flux 2'!$A57:$R315,12,FALSE)=0,"",VLOOKUP($A51,'Factur-X FR CII D16B - Flux 2'!$A57:$R315,12,FALSE))</f>
        <v>Taux de TVA, exprimé sous forme de pourcentage, applicable aux charges ou frais au niveau du document.</v>
      </c>
      <c r="M51" s="27" t="str">
        <f xml:space="preserve"> IF(VLOOKUP($A51,'Factur-X FR CII D16B - Flux 2'!$A57:$R315,13,FALSE)=0,"",VLOOKUP($A51,'Factur-X FR CII D16B - Flux 2'!$A57:$R315,13,FALSE))</f>
        <v/>
      </c>
      <c r="N51" s="137" t="str">
        <f>IF(ISERROR(VLOOKUP($A51,'B2B - Flux 1 - UBL'!$A$6:$O829,15,FALSE)),"",VLOOKUP($A51,'B2B - Flux 1 - UBL'!$A$6:$O829,15,FALSE))</f>
        <v>CIBLE</v>
      </c>
      <c r="O51" s="144" t="str">
        <f xml:space="preserve"> IF(VLOOKUP($A51,'Factur-X FR CII D16B - Flux 2'!$A57:$R315,14,FALSE)=0,"",VLOOKUP($A51,'Factur-X FR CII D16B - Flux 2'!$A57:$R315,14,FALSE))</f>
        <v>G6.10</v>
      </c>
      <c r="P51" s="144" t="str">
        <f xml:space="preserve"> IF(VLOOKUP($A51,'Factur-X FR CII D16B - Flux 2'!$A57:$R315,15,FALSE)=0,"",VLOOKUP($A51,'Factur-X FR CII D16B - Flux 2'!$A57:$R315,15,FALSE))</f>
        <v/>
      </c>
      <c r="Q51" s="22" t="str">
        <f xml:space="preserve"> IF(VLOOKUP($A51,'Factur-X FR CII D16B - Flux 2'!$A57:$R315,16,FALSE)=0,"",VLOOKUP($A51,'Factur-X FR CII D16B - Flux 2'!$A57:$R315,16,FALSE))</f>
        <v/>
      </c>
      <c r="R51" s="27" t="str">
        <f xml:space="preserve"> IF(VLOOKUP($A51,'Factur-X FR CII D16B - Flux 2'!$A57:$R315,17,FALSE)=0,"",VLOOKUP($A51,'Factur-X FR CII D16B - Flux 2'!$A57:$R315,17,FALSE))</f>
        <v/>
      </c>
    </row>
    <row r="52" spans="1:18" ht="28.5" x14ac:dyDescent="0.25">
      <c r="A52" s="23" t="s">
        <v>191</v>
      </c>
      <c r="B52" s="29" t="str">
        <f xml:space="preserve"> IF(VLOOKUP($A52,'Factur-X FR CII D16B - Flux 2'!$A58:$R316,2,FALSE)=0,"",VLOOKUP($A52,'Factur-X FR CII D16B - Flux 2'!$A58:$R316,2,FALSE))</f>
        <v>1.1</v>
      </c>
      <c r="C52" s="81" t="str">
        <f xml:space="preserve"> IF(VLOOKUP($A52,'Factur-X FR CII D16B - Flux 2'!$A58:$R316,3,FALSE)=0,"",VLOOKUP($A52,'Factur-X FR CII D16B - Flux 2'!$A58:$R316,3,FALSE))</f>
        <v>TOTAUX DU DOCUMENT</v>
      </c>
      <c r="D52" s="56"/>
      <c r="E52" s="56"/>
      <c r="F52" s="56"/>
      <c r="G52" s="101" t="str">
        <f xml:space="preserve"> IF(VLOOKUP($A52,'Factur-X FR CII D16B - Flux 2'!$A58:$R316,7,FALSE)=0,"",VLOOKUP($A52,'Factur-X FR CII D16B - Flux 2'!$A58:$R316,7,FALSE))</f>
        <v>/rsm:CrossIndustryInvoice/rsm:SupplyChainTradeTransaction/ram:ApplicableHeaderTradeSettlement/ram:SpecifiedTradeSettlementHeaderMonetarySummation</v>
      </c>
      <c r="H52" s="67" t="str">
        <f xml:space="preserve"> IF(VLOOKUP($A52,'Factur-X FR CII D16B - Flux 2'!$A58:$R316,8,FALSE)=0,"",VLOOKUP($A52,'Factur-X FR CII D16B - Flux 2'!$A58:$R316,8,FALSE))</f>
        <v/>
      </c>
      <c r="I52" s="118" t="str">
        <f xml:space="preserve"> IF(VLOOKUP($A52,'Factur-X FR CII D16B - Flux 2'!$A58:$R316,9,FALSE)=0,"",VLOOKUP($A52,'Factur-X FR CII D16B - Flux 2'!$A58:$R316,9,FALSE))</f>
        <v/>
      </c>
      <c r="J52" s="173" t="str">
        <f xml:space="preserve"> IF(VLOOKUP($A52,'Factur-X FR CII D16B - Flux 2'!$A58:$R316,10,FALSE)=0,"",VLOOKUP($A52,'Factur-X FR CII D16B - Flux 2'!$A58:$R316,10,FALSE))</f>
        <v/>
      </c>
      <c r="K52" s="118" t="str">
        <f xml:space="preserve"> IF(VLOOKUP($A52,'Factur-X FR CII D16B - Flux 2'!$A58:$R316,11,FALSE)=0,"",VLOOKUP($A52,'Factur-X FR CII D16B - Flux 2'!$A58:$R316,11,FALSE))</f>
        <v/>
      </c>
      <c r="L52" s="132" t="str">
        <f xml:space="preserve"> IF(VLOOKUP($A52,'Factur-X FR CII D16B - Flux 2'!$A58:$R316,12,FALSE)=0,"",VLOOKUP($A52,'Factur-X FR CII D16B - Flux 2'!$A58:$R316,12,FALSE))</f>
        <v>Groupe de termes métiers fournissant des informations sur les totaux monétaires de la Facture.</v>
      </c>
      <c r="M52" s="132" t="str">
        <f xml:space="preserve"> IF(VLOOKUP($A52,'Factur-X FR CII D16B - Flux 2'!$A58:$R316,13,FALSE)=0,"",VLOOKUP($A52,'Factur-X FR CII D16B - Flux 2'!$A58:$R316,13,FALSE))</f>
        <v/>
      </c>
      <c r="N52" s="138" t="str">
        <f>IF(ISERROR(VLOOKUP($A52,'B2B - Flux 1 - UBL'!$A$6:$O832,15,FALSE)),"",VLOOKUP($A52,'B2B - Flux 1 - UBL'!$A$6:$O832,15,FALSE))</f>
        <v>DEMARRAGE</v>
      </c>
      <c r="O52" s="146" t="str">
        <f xml:space="preserve"> IF(VLOOKUP($A52,'Factur-X FR CII D16B - Flux 2'!$A58:$R316,14,FALSE)=0,"",VLOOKUP($A52,'Factur-X FR CII D16B - Flux 2'!$A58:$R316,14,FALSE))</f>
        <v/>
      </c>
      <c r="P52" s="118" t="str">
        <f xml:space="preserve"> IF(VLOOKUP($A52,'Factur-X FR CII D16B - Flux 2'!$A58:$R316,15,FALSE)=0,"",VLOOKUP($A52,'Factur-X FR CII D16B - Flux 2'!$A58:$R316,15,FALSE))</f>
        <v/>
      </c>
      <c r="Q52" s="156" t="str">
        <f xml:space="preserve"> IF(VLOOKUP($A52,'Factur-X FR CII D16B - Flux 2'!$A58:$R316,16,FALSE)=0,"",VLOOKUP($A52,'Factur-X FR CII D16B - Flux 2'!$A58:$R316,16,FALSE))</f>
        <v/>
      </c>
      <c r="R52" s="118" t="str">
        <f xml:space="preserve"> IF(VLOOKUP($A52,'Factur-X FR CII D16B - Flux 2'!$A58:$R316,17,FALSE)=0,"",VLOOKUP($A52,'Factur-X FR CII D16B - Flux 2'!$A58:$R316,17,FALSE))</f>
        <v/>
      </c>
    </row>
    <row r="53" spans="1:18" ht="57" x14ac:dyDescent="0.25">
      <c r="A53" s="35" t="s">
        <v>193</v>
      </c>
      <c r="B53" s="29" t="str">
        <f xml:space="preserve"> IF(VLOOKUP($A53,'Factur-X FR CII D16B - Flux 2'!$A59:$R317,2,FALSE)=0,"",VLOOKUP($A53,'Factur-X FR CII D16B - Flux 2'!$A59:$R317,2,FALSE))</f>
        <v>1.1</v>
      </c>
      <c r="C53" s="31"/>
      <c r="D53" s="32" t="str">
        <f xml:space="preserve"> IF(VLOOKUP($A53,'Factur-X FR CII D16B - Flux 2'!$A59:$R317,4,FALSE)=0,"",VLOOKUP($A53,'Factur-X FR CII D16B - Flux 2'!$A59:$R317,4,FALSE))</f>
        <v>Montant total de la facture hors TVA</v>
      </c>
      <c r="E53" s="33"/>
      <c r="F53" s="33"/>
      <c r="G53" s="101" t="str">
        <f xml:space="preserve"> IF(VLOOKUP($A53,'Factur-X FR CII D16B - Flux 2'!$A59:$R317,7,FALSE)=0,"",VLOOKUP($A53,'Factur-X FR CII D16B - Flux 2'!$A59:$R317,7,FALSE))</f>
        <v>/rsm:CrossIndustryInvoice/rsm:SupplyChainTradeTransaction/ram:ApplicableHeaderTradeSettlement/ram:SpecifiedTradeSettlementHeaderMonetarySummation/ram:TaxBasisTotalAmount</v>
      </c>
      <c r="H53" s="47" t="str">
        <f xml:space="preserve"> IF(VLOOKUP($A53,'Factur-X FR CII D16B - Flux 2'!$A59:$R317,8,FALSE)=0,"",VLOOKUP($A53,'Factur-X FR CII D16B - Flux 2'!$A59:$R317,8,FALSE))</f>
        <v>MONTANT</v>
      </c>
      <c r="I53" s="28">
        <f xml:space="preserve"> IF(VLOOKUP($A53,'Factur-X FR CII D16B - Flux 2'!$A59:$R317,9,FALSE)=0,"",VLOOKUP($A53,'Factur-X FR CII D16B - Flux 2'!$A59:$R317,9,FALSE))</f>
        <v>19.2</v>
      </c>
      <c r="J53" s="28" t="str">
        <f xml:space="preserve"> IF(VLOOKUP($A53,'Factur-X FR CII D16B - Flux 2'!$A59:$R317,10,FALSE)=0,"",VLOOKUP($A53,'Factur-X FR CII D16B - Flux 2'!$A59:$R317,10,FALSE))</f>
        <v/>
      </c>
      <c r="K53" s="55" t="str">
        <f xml:space="preserve"> IF(VLOOKUP($A53,'Factur-X FR CII D16B - Flux 2'!$A59:$R317,11,FALSE)=0,"",VLOOKUP($A53,'Factur-X FR CII D16B - Flux 2'!$A59:$R317,11,FALSE))</f>
        <v/>
      </c>
      <c r="L53" s="27" t="str">
        <f xml:space="preserve"> IF(VLOOKUP($A53,'Factur-X FR CII D16B - Flux 2'!$A59:$R317,12,FALSE)=0,"",VLOOKUP($A53,'Factur-X FR CII D16B - Flux 2'!$A59:$R317,12,FALSE))</f>
        <v>Montant total de la Facture, sans la TVA.</v>
      </c>
      <c r="M53" s="27" t="str">
        <f xml:space="preserve"> IF(VLOOKUP($A53,'Factur-X FR CII D16B - Flux 2'!$A59:$R317,13,FALSE)=0,"",VLOOKUP($A53,'Factur-X FR CII D16B - Flux 2'!$A59:$R317,13,FALSE))</f>
        <v>Le Montant total de la facture hors TVA correspond à la Somme du montant net des lignes de facture, moins la Somme des remises au niveau du document, plus la Somme des charges ou frais au niveau du document.</v>
      </c>
      <c r="N53" s="137" t="str">
        <f>IF(ISERROR(VLOOKUP($A53,'B2B - Flux 1 - UBL'!$A$6:$O836,15,FALSE)),"",VLOOKUP($A53,'B2B - Flux 1 - UBL'!$A$6:$O836,15,FALSE))</f>
        <v>DEMARRAGE</v>
      </c>
      <c r="O53" s="144" t="str">
        <f xml:space="preserve"> IF(VLOOKUP($A53,'Factur-X FR CII D16B - Flux 2'!$A59:$R317,14,FALSE)=0,"",VLOOKUP($A53,'Factur-X FR CII D16B - Flux 2'!$A59:$R317,14,FALSE))</f>
        <v>G1.13
G1.54</v>
      </c>
      <c r="P53" s="144" t="str">
        <f xml:space="preserve"> IF(VLOOKUP($A53,'Factur-X FR CII D16B - Flux 2'!$A59:$R317,15,FALSE)=0,"",VLOOKUP($A53,'Factur-X FR CII D16B - Flux 2'!$A59:$R317,15,FALSE))</f>
        <v/>
      </c>
      <c r="Q53" s="22" t="str">
        <f xml:space="preserve"> IF(VLOOKUP($A53,'Factur-X FR CII D16B - Flux 2'!$A59:$R317,16,FALSE)=0,"",VLOOKUP($A53,'Factur-X FR CII D16B - Flux 2'!$A59:$R317,16,FALSE))</f>
        <v>BR-13
BR-CO-13</v>
      </c>
      <c r="R53" s="27" t="str">
        <f xml:space="preserve"> IF(VLOOKUP($A53,'Factur-X FR CII D16B - Flux 2'!$A59:$R317,17,FALSE)=0,"",VLOOKUP($A53,'Factur-X FR CII D16B - Flux 2'!$A59:$R317,17,FALSE))</f>
        <v/>
      </c>
    </row>
    <row r="54" spans="1:18" ht="42.75" x14ac:dyDescent="0.25">
      <c r="A54" s="35" t="s">
        <v>196</v>
      </c>
      <c r="B54" s="29" t="str">
        <f xml:space="preserve"> IF(VLOOKUP($A54,'Factur-X FR CII D16B - Flux 2'!$A60:$R318,2,FALSE)=0,"",VLOOKUP($A54,'Factur-X FR CII D16B - Flux 2'!$A60:$R318,2,FALSE))</f>
        <v>0.1</v>
      </c>
      <c r="C54" s="31"/>
      <c r="D54" s="32" t="str">
        <f xml:space="preserve"> IF(VLOOKUP($A54,'Factur-X FR CII D16B - Flux 2'!$A60:$R318,4,FALSE)=0,"",VLOOKUP($A54,'Factur-X FR CII D16B - Flux 2'!$A60:$R318,4,FALSE))</f>
        <v>Montant total de TVA de la facture</v>
      </c>
      <c r="E54" s="33"/>
      <c r="F54" s="33"/>
      <c r="G54" s="101" t="str">
        <f xml:space="preserve"> IF(VLOOKUP($A54,'Factur-X FR CII D16B - Flux 2'!$A60:$R318,7,FALSE)=0,"",VLOOKUP($A54,'Factur-X FR CII D16B - Flux 2'!$A60:$R318,7,FALSE))</f>
        <v>/rsm:CrossIndustryInvoice/rsm:SupplyChainTradeTransaction/ram:ApplicableHeaderTradeSettlement/ram:SpecifiedTradeSettlementHeaderMonetarySummation/ram:TaxTotalAmount</v>
      </c>
      <c r="H54" s="47" t="str">
        <f xml:space="preserve"> IF(VLOOKUP($A54,'Factur-X FR CII D16B - Flux 2'!$A60:$R318,8,FALSE)=0,"",VLOOKUP($A54,'Factur-X FR CII D16B - Flux 2'!$A60:$R318,8,FALSE))</f>
        <v>MONTANT</v>
      </c>
      <c r="I54" s="28">
        <f xml:space="preserve"> IF(VLOOKUP($A54,'Factur-X FR CII D16B - Flux 2'!$A60:$R318,9,FALSE)=0,"",VLOOKUP($A54,'Factur-X FR CII D16B - Flux 2'!$A60:$R318,9,FALSE))</f>
        <v>19.2</v>
      </c>
      <c r="J54" s="28" t="str">
        <f xml:space="preserve"> IF(VLOOKUP($A54,'Factur-X FR CII D16B - Flux 2'!$A60:$R318,10,FALSE)=0,"",VLOOKUP($A54,'Factur-X FR CII D16B - Flux 2'!$A60:$R318,10,FALSE))</f>
        <v/>
      </c>
      <c r="K54" s="55" t="str">
        <f xml:space="preserve"> IF(VLOOKUP($A54,'Factur-X FR CII D16B - Flux 2'!$A60:$R318,11,FALSE)=0,"",VLOOKUP($A54,'Factur-X FR CII D16B - Flux 2'!$A60:$R318,11,FALSE))</f>
        <v/>
      </c>
      <c r="L54" s="27" t="str">
        <f xml:space="preserve"> IF(VLOOKUP($A54,'Factur-X FR CII D16B - Flux 2'!$A60:$R318,12,FALSE)=0,"",VLOOKUP($A54,'Factur-X FR CII D16B - Flux 2'!$A60:$R318,12,FALSE))</f>
        <v>Montant total de la TVA de la Facture.</v>
      </c>
      <c r="M54" s="27" t="str">
        <f xml:space="preserve"> IF(VLOOKUP($A54,'Factur-X FR CII D16B - Flux 2'!$A60:$R318,13,FALSE)=0,"",VLOOKUP($A54,'Factur-X FR CII D16B - Flux 2'!$A60:$R318,13,FALSE))</f>
        <v>Le Montant total de la facture TVA comprise correspond à la somme de tous les montants de TVA des différents types de TVA.</v>
      </c>
      <c r="N54" s="137" t="str">
        <f>IF(ISERROR(VLOOKUP($A54,'B2B - Flux 1 - UBL'!$A$6:$O837,15,FALSE)),"",VLOOKUP($A54,'B2B - Flux 1 - UBL'!$A$6:$O837,15,FALSE))</f>
        <v>DEMARRAGE</v>
      </c>
      <c r="O54" s="144" t="str">
        <f xml:space="preserve"> IF(VLOOKUP($A54,'Factur-X FR CII D16B - Flux 2'!$A60:$R318,14,FALSE)=0,"",VLOOKUP($A54,'Factur-X FR CII D16B - Flux 2'!$A60:$R318,14,FALSE))</f>
        <v>G1.13
G1.53
G6.08</v>
      </c>
      <c r="P54" s="144" t="str">
        <f xml:space="preserve"> IF(VLOOKUP($A54,'Factur-X FR CII D16B - Flux 2'!$A60:$R318,15,FALSE)=0,"",VLOOKUP($A54,'Factur-X FR CII D16B - Flux 2'!$A60:$R318,15,FALSE))</f>
        <v/>
      </c>
      <c r="Q54" s="22" t="str">
        <f xml:space="preserve"> IF(VLOOKUP($A54,'Factur-X FR CII D16B - Flux 2'!$A60:$R318,16,FALSE)=0,"",VLOOKUP($A54,'Factur-X FR CII D16B - Flux 2'!$A60:$R318,16,FALSE))</f>
        <v>BR-CO-14</v>
      </c>
      <c r="R54" s="27" t="str">
        <f xml:space="preserve"> IF(VLOOKUP($A54,'Factur-X FR CII D16B - Flux 2'!$A60:$R318,17,FALSE)=0,"",VLOOKUP($A54,'Factur-X FR CII D16B - Flux 2'!$A60:$R318,17,FALSE))</f>
        <v/>
      </c>
    </row>
    <row r="55" spans="1:18" ht="114" x14ac:dyDescent="0.25">
      <c r="A55" s="35" t="s">
        <v>400</v>
      </c>
      <c r="B55" s="29" t="str">
        <f xml:space="preserve"> IF(VLOOKUP($A55,'Factur-X FR CII D16B - Flux 2'!$A61:$R319,2,FALSE)=0,"",VLOOKUP($A55,'Factur-X FR CII D16B - Flux 2'!$A61:$R319,2,FALSE))</f>
        <v>0.1</v>
      </c>
      <c r="C55" s="31"/>
      <c r="D55" s="32" t="str">
        <f xml:space="preserve"> IF(VLOOKUP($A55,'Factur-X FR CII D16B - Flux 2'!$A61:$R319,4,FALSE)=0,"",VLOOKUP($A55,'Factur-X FR CII D16B - Flux 2'!$A61:$R319,4,FALSE))</f>
        <v>Montant total de TVA de la facture exprimée (devise de comptabilisation)</v>
      </c>
      <c r="E55" s="33"/>
      <c r="F55" s="33"/>
      <c r="G55" s="101" t="str">
        <f xml:space="preserve"> IF(VLOOKUP($A55,'Factur-X FR CII D16B - Flux 2'!$A61:$R319,7,FALSE)=0,"",VLOOKUP($A55,'Factur-X FR CII D16B - Flux 2'!$A61:$R319,7,FALSE))</f>
        <v>/rsm:CrossIndustryInvoice/rsm:SupplyChainTradeTransaction/ram:ApplicableHeaderTradeSettlement/ram:SpecifiedTradeSettlementHeaderMonetarySummation/ram:TaxTotalAmount</v>
      </c>
      <c r="H55" s="47" t="str">
        <f xml:space="preserve"> IF(VLOOKUP($A55,'Factur-X FR CII D16B - Flux 2'!$A61:$R319,8,FALSE)=0,"",VLOOKUP($A55,'Factur-X FR CII D16B - Flux 2'!$A61:$R319,8,FALSE))</f>
        <v>MONTANT</v>
      </c>
      <c r="I55" s="28">
        <f xml:space="preserve"> IF(VLOOKUP($A55,'Factur-X FR CII D16B - Flux 2'!$A61:$R319,9,FALSE)=0,"",VLOOKUP($A55,'Factur-X FR CII D16B - Flux 2'!$A61:$R319,9,FALSE))</f>
        <v>19.2</v>
      </c>
      <c r="J55" s="28" t="str">
        <f xml:space="preserve"> IF(VLOOKUP($A55,'Factur-X FR CII D16B - Flux 2'!$A61:$R319,10,FALSE)=0,"",VLOOKUP($A55,'Factur-X FR CII D16B - Flux 2'!$A61:$R319,10,FALSE))</f>
        <v/>
      </c>
      <c r="K55" s="55" t="str">
        <f xml:space="preserve"> IF(VLOOKUP($A55,'Factur-X FR CII D16B - Flux 2'!$A61:$R319,11,FALSE)=0,"",VLOOKUP($A55,'Factur-X FR CII D16B - Flux 2'!$A61:$R319,11,FALSE))</f>
        <v/>
      </c>
      <c r="L55" s="27" t="str">
        <f xml:space="preserve"> IF(VLOOKUP($A55,'Factur-X FR CII D16B - Flux 2'!$A61:$R319,12,FALSE)=0,"",VLOOKUP($A55,'Factur-X FR CII D16B - Flux 2'!$A61:$R319,12,FALSE))</f>
        <v>Montant total de la TVA exprimé dans la devise de comptabilisation acceptée ou exigée dans le pays du Vendeur.</v>
      </c>
      <c r="M55" s="27" t="str">
        <f xml:space="preserve"> IF(VLOOKUP($A55,'Factur-X FR CII D16B - Flux 2'!$A61:$R319,13,FALSE)=0,"",VLOOKUP($A55,'Factur-X FR CII D16B - Flux 2'!$A61:$R319,13,FALSE))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N55" s="137" t="str">
        <f>IF(ISERROR(VLOOKUP($A55,'B2B - Flux 1 - UBL'!$A$6:$O838,15,FALSE)),"",VLOOKUP($A55,'B2B - Flux 1 - UBL'!$A$6:$O838,15,FALSE))</f>
        <v>DEMARRAGE</v>
      </c>
      <c r="O55" s="144" t="str">
        <f xml:space="preserve"> IF(VLOOKUP($A55,'Factur-X FR CII D16B - Flux 2'!$A61:$R319,14,FALSE)=0,"",VLOOKUP($A55,'Factur-X FR CII D16B - Flux 2'!$A61:$R319,14,FALSE))</f>
        <v>G1.13
G6.08</v>
      </c>
      <c r="P55" s="144" t="str">
        <f xml:space="preserve"> IF(VLOOKUP($A55,'Factur-X FR CII D16B - Flux 2'!$A61:$R319,15,FALSE)=0,"",VLOOKUP($A55,'Factur-X FR CII D16B - Flux 2'!$A61:$R319,15,FALSE))</f>
        <v/>
      </c>
      <c r="Q55" s="22" t="str">
        <f xml:space="preserve"> IF(VLOOKUP($A55,'Factur-X FR CII D16B - Flux 2'!$A61:$R319,16,FALSE)=0,"",VLOOKUP($A55,'Factur-X FR CII D16B - Flux 2'!$A61:$R319,16,FALSE))</f>
        <v>BR-53</v>
      </c>
      <c r="R55" s="27" t="str">
        <f xml:space="preserve"> IF(VLOOKUP($A55,'Factur-X FR CII D16B - Flux 2'!$A61:$R319,17,FALSE)=0,"",VLOOKUP($A55,'Factur-X FR CII D16B - Flux 2'!$A61:$R319,17,FALSE))</f>
        <v/>
      </c>
    </row>
    <row r="56" spans="1:18" ht="28.5" x14ac:dyDescent="0.25">
      <c r="A56" s="23" t="s">
        <v>202</v>
      </c>
      <c r="B56" s="29" t="str">
        <f xml:space="preserve"> IF(VLOOKUP($A56,'Factur-X FR CII D16B - Flux 2'!$A62:$R320,2,FALSE)=0,"",VLOOKUP($A56,'Factur-X FR CII D16B - Flux 2'!$A62:$R320,2,FALSE))</f>
        <v>1.1</v>
      </c>
      <c r="C56" s="81" t="str">
        <f xml:space="preserve"> IF(VLOOKUP($A56,'Factur-X FR CII D16B - Flux 2'!$A62:$R320,3,FALSE)=0,"",VLOOKUP($A56,'Factur-X FR CII D16B - Flux 2'!$A62:$R320,3,FALSE))</f>
        <v>VENTILATION DE LA TVA</v>
      </c>
      <c r="D56" s="56"/>
      <c r="E56" s="56"/>
      <c r="F56" s="56"/>
      <c r="G56" s="101" t="str">
        <f xml:space="preserve"> IF(VLOOKUP($A56,'Factur-X FR CII D16B - Flux 2'!$A62:$R320,7,FALSE)=0,"",VLOOKUP($A56,'Factur-X FR CII D16B - Flux 2'!$A62:$R320,7,FALSE))</f>
        <v>/rsm:CrossIndustryInvoice/rsm:SupplyChainTradeTransaction/ram:ApplicableHeaderTradeSettlement/ram:ApplicableTradeTax</v>
      </c>
      <c r="H56" s="67" t="str">
        <f xml:space="preserve"> IF(VLOOKUP($A56,'Factur-X FR CII D16B - Flux 2'!$A62:$R320,8,FALSE)=0,"",VLOOKUP($A56,'Factur-X FR CII D16B - Flux 2'!$A62:$R320,8,FALSE))</f>
        <v/>
      </c>
      <c r="I56" s="118" t="str">
        <f xml:space="preserve"> IF(VLOOKUP($A56,'Factur-X FR CII D16B - Flux 2'!$A62:$R320,9,FALSE)=0,"",VLOOKUP($A56,'Factur-X FR CII D16B - Flux 2'!$A62:$R320,9,FALSE))</f>
        <v/>
      </c>
      <c r="J56" s="173" t="str">
        <f xml:space="preserve"> IF(VLOOKUP($A56,'Factur-X FR CII D16B - Flux 2'!$A62:$R320,10,FALSE)=0,"",VLOOKUP($A56,'Factur-X FR CII D16B - Flux 2'!$A62:$R320,10,FALSE))</f>
        <v/>
      </c>
      <c r="K56" s="118" t="str">
        <f xml:space="preserve"> IF(VLOOKUP($A56,'Factur-X FR CII D16B - Flux 2'!$A62:$R320,11,FALSE)=0,"",VLOOKUP($A56,'Factur-X FR CII D16B - Flux 2'!$A62:$R320,11,FALSE))</f>
        <v/>
      </c>
      <c r="L56" s="132" t="str">
        <f xml:space="preserve"> IF(VLOOKUP($A56,'Factur-X FR CII D16B - Flux 2'!$A62:$R320,12,FALSE)=0,"",VLOOKUP($A56,'Factur-X FR CII D16B - Flux 2'!$A62:$R320,12,FALSE))</f>
        <v>Groupe de termes métiers fournissant des informations sur la répartition de la TVA par types.</v>
      </c>
      <c r="M56" s="132" t="str">
        <f xml:space="preserve"> IF(VLOOKUP($A56,'Factur-X FR CII D16B - Flux 2'!$A62:$R320,13,FALSE)=0,"",VLOOKUP($A56,'Factur-X FR CII D16B - Flux 2'!$A62:$R320,13,FALSE))</f>
        <v/>
      </c>
      <c r="N56" s="138" t="str">
        <f>IF(ISERROR(VLOOKUP($A56,'B2B - Flux 1 - UBL'!$A$6:$O843,15,FALSE)),"",VLOOKUP($A56,'B2B - Flux 1 - UBL'!$A$6:$O843,15,FALSE))</f>
        <v>DEMARRAGE</v>
      </c>
      <c r="O56" s="146" t="str">
        <f xml:space="preserve"> IF(VLOOKUP($A56,'Factur-X FR CII D16B - Flux 2'!$A62:$R320,14,FALSE)=0,"",VLOOKUP($A56,'Factur-X FR CII D16B - Flux 2'!$A62:$R320,14,FALSE))</f>
        <v>G1.56</v>
      </c>
      <c r="P56" s="118" t="str">
        <f xml:space="preserve"> IF(VLOOKUP($A56,'Factur-X FR CII D16B - Flux 2'!$A62:$R320,15,FALSE)=0,"",VLOOKUP($A56,'Factur-X FR CII D16B - Flux 2'!$A62:$R320,15,FALSE))</f>
        <v/>
      </c>
      <c r="Q56" s="156" t="str">
        <f xml:space="preserve"> IF(VLOOKUP($A56,'Factur-X FR CII D16B - Flux 2'!$A62:$R320,16,FALSE)=0,"",VLOOKUP($A56,'Factur-X FR CII D16B - Flux 2'!$A62:$R320,16,FALSE))</f>
        <v>BR-CO-18</v>
      </c>
      <c r="R56" s="118" t="str">
        <f xml:space="preserve"> IF(VLOOKUP($A56,'Factur-X FR CII D16B - Flux 2'!$A62:$R320,17,FALSE)=0,"",VLOOKUP($A56,'Factur-X FR CII D16B - Flux 2'!$A62:$R320,17,FALSE))</f>
        <v/>
      </c>
    </row>
    <row r="57" spans="1:18" ht="57" x14ac:dyDescent="0.25">
      <c r="A57" s="35" t="s">
        <v>204</v>
      </c>
      <c r="B57" s="29" t="str">
        <f xml:space="preserve"> IF(VLOOKUP($A57,'Factur-X FR CII D16B - Flux 2'!$A63:$R321,2,FALSE)=0,"",VLOOKUP($A57,'Factur-X FR CII D16B - Flux 2'!$A63:$R321,2,FALSE))</f>
        <v>1.1</v>
      </c>
      <c r="C57" s="31"/>
      <c r="D57" s="32" t="str">
        <f xml:space="preserve"> IF(VLOOKUP($A57,'Factur-X FR CII D16B - Flux 2'!$A63:$R321,4,FALSE)=0,"",VLOOKUP($A57,'Factur-X FR CII D16B - Flux 2'!$A63:$R321,4,FALSE))</f>
        <v>Base d'imposition du type de TVA</v>
      </c>
      <c r="E57" s="32"/>
      <c r="F57" s="33"/>
      <c r="G57" s="101" t="str">
        <f xml:space="preserve"> IF(VLOOKUP($A57,'Factur-X FR CII D16B - Flux 2'!$A63:$R321,7,FALSE)=0,"",VLOOKUP($A57,'Factur-X FR CII D16B - Flux 2'!$A63:$R321,7,FALSE))</f>
        <v>/rsm:CrossIndustryInvoice/rsm:SupplyChainTradeTransaction/ram:ApplicableHeaderTradeSettlement/ram:ApplicableTradeTax/ram:BasisAmount</v>
      </c>
      <c r="H57" s="47" t="str">
        <f xml:space="preserve"> IF(VLOOKUP($A57,'Factur-X FR CII D16B - Flux 2'!$A63:$R321,8,FALSE)=0,"",VLOOKUP($A57,'Factur-X FR CII D16B - Flux 2'!$A63:$R321,8,FALSE))</f>
        <v>MONTANT</v>
      </c>
      <c r="I57" s="28">
        <f xml:space="preserve"> IF(VLOOKUP($A57,'Factur-X FR CII D16B - Flux 2'!$A63:$R321,9,FALSE)=0,"",VLOOKUP($A57,'Factur-X FR CII D16B - Flux 2'!$A63:$R321,9,FALSE))</f>
        <v>19.2</v>
      </c>
      <c r="J57" s="28" t="str">
        <f xml:space="preserve"> IF(VLOOKUP($A57,'Factur-X FR CII D16B - Flux 2'!$A63:$R321,10,FALSE)=0,"",VLOOKUP($A57,'Factur-X FR CII D16B - Flux 2'!$A63:$R321,10,FALSE))</f>
        <v/>
      </c>
      <c r="K57" s="38" t="str">
        <f xml:space="preserve"> IF(VLOOKUP($A57,'Factur-X FR CII D16B - Flux 2'!$A63:$R321,11,FALSE)=0,"",VLOOKUP($A57,'Factur-X FR CII D16B - Flux 2'!$A63:$R321,11,FALSE))</f>
        <v/>
      </c>
      <c r="L57" s="27" t="str">
        <f xml:space="preserve"> IF(VLOOKUP($A57,'Factur-X FR CII D16B - Flux 2'!$A63:$R321,12,FALSE)=0,"",VLOOKUP($A57,'Factur-X FR CII D16B - Flux 2'!$A63:$R321,12,FALSE))</f>
        <v>Somme de tous les montants imposables assujettis à un code et à un taux de type de TVA spécifiques (si le Taux de type de TVA est applicable).</v>
      </c>
      <c r="M57" s="27" t="str">
        <f xml:space="preserve"> IF(VLOOKUP($A57,'Factur-X FR CII D16B - Flux 2'!$A63:$R321,13,FALSE)=0,"",VLOOKUP($A57,'Factur-X FR CII D16B - Flux 2'!$A63:$R321,13,FALSE))</f>
        <v>Somme du montant net des lignes de facture, moins les remises plus les charges ou frais au niveau du document qui sont assujettis à un code et à un taux de type de TVA spécifiques (si le Taux de type de TVA est applicable).</v>
      </c>
      <c r="N57" s="137" t="str">
        <f>IF(ISERROR(VLOOKUP($A57,'B2B - Flux 1 - UBL'!$A$6:$O844,15,FALSE)),"",VLOOKUP($A57,'B2B - Flux 1 - UBL'!$A$6:$O844,15,FALSE))</f>
        <v>DEMARRAGE</v>
      </c>
      <c r="O57" s="144" t="str">
        <f xml:space="preserve"> IF(VLOOKUP($A57,'Factur-X FR CII D16B - Flux 2'!$A63:$R321,14,FALSE)=0,"",VLOOKUP($A57,'Factur-X FR CII D16B - Flux 2'!$A63:$R321,14,FALSE))</f>
        <v>G1.13
G1.54</v>
      </c>
      <c r="P57" s="144" t="str">
        <f xml:space="preserve"> IF(VLOOKUP($A57,'Factur-X FR CII D16B - Flux 2'!$A63:$R321,15,FALSE)=0,"",VLOOKUP($A57,'Factur-X FR CII D16B - Flux 2'!$A63:$R321,15,FALSE))</f>
        <v/>
      </c>
      <c r="Q57" s="22" t="str">
        <f xml:space="preserve"> IF(VLOOKUP($A57,'Factur-X FR CII D16B - Flux 2'!$A63:$R321,16,FALSE)=0,"",VLOOKUP($A57,'Factur-X FR CII D16B - Flux 2'!$A63:$R321,16,FALSE))</f>
        <v>BR-45</v>
      </c>
      <c r="R57" s="27" t="str">
        <f xml:space="preserve"> IF(VLOOKUP($A57,'Factur-X FR CII D16B - Flux 2'!$A63:$R321,17,FALSE)=0,"",VLOOKUP($A57,'Factur-X FR CII D16B - Flux 2'!$A63:$R321,17,FALSE))</f>
        <v/>
      </c>
    </row>
    <row r="58" spans="1:18" ht="28.5" x14ac:dyDescent="0.25">
      <c r="A58" s="35" t="s">
        <v>206</v>
      </c>
      <c r="B58" s="29" t="str">
        <f xml:space="preserve"> IF(VLOOKUP($A58,'Factur-X FR CII D16B - Flux 2'!$A64:$R322,2,FALSE)=0,"",VLOOKUP($A58,'Factur-X FR CII D16B - Flux 2'!$A64:$R322,2,FALSE))</f>
        <v>1.1</v>
      </c>
      <c r="C58" s="31"/>
      <c r="D58" s="32" t="str">
        <f xml:space="preserve"> IF(VLOOKUP($A58,'Factur-X FR CII D16B - Flux 2'!$A64:$R322,4,FALSE)=0,"",VLOOKUP($A58,'Factur-X FR CII D16B - Flux 2'!$A64:$R322,4,FALSE))</f>
        <v>Montant de la TVA pour chaque type de TVA</v>
      </c>
      <c r="E58" s="32"/>
      <c r="F58" s="33"/>
      <c r="G58" s="101" t="str">
        <f xml:space="preserve"> IF(VLOOKUP($A58,'Factur-X FR CII D16B - Flux 2'!$A64:$R322,7,FALSE)=0,"",VLOOKUP($A58,'Factur-X FR CII D16B - Flux 2'!$A64:$R322,7,FALSE))</f>
        <v>/rsm:CrossIndustryInvoice/rsm:SupplyChainTradeTransaction/ram:ApplicableHeaderTradeSettlement/ram:ApplicableTradeTax/ram:CalculatedAmount</v>
      </c>
      <c r="H58" s="47" t="str">
        <f xml:space="preserve"> IF(VLOOKUP($A58,'Factur-X FR CII D16B - Flux 2'!$A64:$R322,8,FALSE)=0,"",VLOOKUP($A58,'Factur-X FR CII D16B - Flux 2'!$A64:$R322,8,FALSE))</f>
        <v>MONTANT</v>
      </c>
      <c r="I58" s="28">
        <f xml:space="preserve"> IF(VLOOKUP($A58,'Factur-X FR CII D16B - Flux 2'!$A64:$R322,9,FALSE)=0,"",VLOOKUP($A58,'Factur-X FR CII D16B - Flux 2'!$A64:$R322,9,FALSE))</f>
        <v>19.2</v>
      </c>
      <c r="J58" s="28" t="str">
        <f xml:space="preserve"> IF(VLOOKUP($A58,'Factur-X FR CII D16B - Flux 2'!$A64:$R322,10,FALSE)=0,"",VLOOKUP($A58,'Factur-X FR CII D16B - Flux 2'!$A64:$R322,10,FALSE))</f>
        <v/>
      </c>
      <c r="K58" s="38" t="str">
        <f xml:space="preserve"> IF(VLOOKUP($A58,'Factur-X FR CII D16B - Flux 2'!$A64:$R322,11,FALSE)=0,"",VLOOKUP($A58,'Factur-X FR CII D16B - Flux 2'!$A64:$R322,11,FALSE))</f>
        <v/>
      </c>
      <c r="L58" s="27" t="str">
        <f xml:space="preserve"> IF(VLOOKUP($A58,'Factur-X FR CII D16B - Flux 2'!$A64:$R322,12,FALSE)=0,"",VLOOKUP($A58,'Factur-X FR CII D16B - Flux 2'!$A64:$R322,12,FALSE))</f>
        <v>Montant total de la TVA pour un type donné de TVA.</v>
      </c>
      <c r="M58" s="27" t="str">
        <f xml:space="preserve"> IF(VLOOKUP($A58,'Factur-X FR CII D16B - Flux 2'!$A64:$R322,13,FALSE)=0,"",VLOOKUP($A58,'Factur-X FR CII D16B - Flux 2'!$A64:$R322,13,FALSE))</f>
        <v>S'obtient en multipliant la Base d'imposition du type de TVA par le Taux de type de TVA du type correspondant.</v>
      </c>
      <c r="N58" s="137" t="str">
        <f>IF(ISERROR(VLOOKUP($A58,'B2B - Flux 1 - UBL'!$A$6:$O845,15,FALSE)),"",VLOOKUP($A58,'B2B - Flux 1 - UBL'!$A$6:$O845,15,FALSE))</f>
        <v>DEMARRAGE</v>
      </c>
      <c r="O58" s="144" t="str">
        <f xml:space="preserve"> IF(VLOOKUP($A58,'Factur-X FR CII D16B - Flux 2'!$A64:$R322,14,FALSE)=0,"",VLOOKUP($A58,'Factur-X FR CII D16B - Flux 2'!$A64:$R322,14,FALSE))</f>
        <v>G1.13
G1.53</v>
      </c>
      <c r="P58" s="144" t="str">
        <f xml:space="preserve"> IF(VLOOKUP($A58,'Factur-X FR CII D16B - Flux 2'!$A64:$R322,15,FALSE)=0,"",VLOOKUP($A58,'Factur-X FR CII D16B - Flux 2'!$A64:$R322,15,FALSE))</f>
        <v/>
      </c>
      <c r="Q58" s="22" t="str">
        <f xml:space="preserve"> IF(VLOOKUP($A58,'Factur-X FR CII D16B - Flux 2'!$A64:$R322,16,FALSE)=0,"",VLOOKUP($A58,'Factur-X FR CII D16B - Flux 2'!$A64:$R322,16,FALSE))</f>
        <v>BR-46
BR-CO-17</v>
      </c>
      <c r="R58" s="27" t="str">
        <f xml:space="preserve"> IF(VLOOKUP($A58,'Factur-X FR CII D16B - Flux 2'!$A64:$R322,17,FALSE)=0,"",VLOOKUP($A58,'Factur-X FR CII D16B - Flux 2'!$A64:$R322,17,FALSE))</f>
        <v/>
      </c>
    </row>
    <row r="59" spans="1:18" ht="142.5" x14ac:dyDescent="0.25">
      <c r="A59" s="35" t="s">
        <v>209</v>
      </c>
      <c r="B59" s="29" t="str">
        <f xml:space="preserve"> IF(VLOOKUP($A59,'Factur-X FR CII D16B - Flux 2'!$A65:$R323,2,FALSE)=0,"",VLOOKUP($A59,'Factur-X FR CII D16B - Flux 2'!$A65:$R323,2,FALSE))</f>
        <v>1.1</v>
      </c>
      <c r="C59" s="31"/>
      <c r="D59" s="32" t="str">
        <f xml:space="preserve"> IF(VLOOKUP($A59,'Factur-X FR CII D16B - Flux 2'!$A65:$R323,4,FALSE)=0,"",VLOOKUP($A59,'Factur-X FR CII D16B - Flux 2'!$A65:$R323,4,FALSE))</f>
        <v>Code de type de TVA</v>
      </c>
      <c r="E59" s="32"/>
      <c r="F59" s="33"/>
      <c r="G59" s="101" t="str">
        <f xml:space="preserve"> IF(VLOOKUP($A59,'Factur-X FR CII D16B - Flux 2'!$A65:$R323,7,FALSE)=0,"",VLOOKUP($A59,'Factur-X FR CII D16B - Flux 2'!$A65:$R323,7,FALSE))</f>
        <v>/rsm:CrossIndustryInvoice/rsm:SupplyChainTradeTransaction/ram:ApplicableHeaderTradeSettlement/ram:ApplicableTradeTax/ram:CategoryCode</v>
      </c>
      <c r="H59" s="29" t="str">
        <f xml:space="preserve"> IF(VLOOKUP($A59,'Factur-X FR CII D16B - Flux 2'!$A65:$R323,8,FALSE)=0,"",VLOOKUP($A59,'Factur-X FR CII D16B - Flux 2'!$A65:$R323,8,FALSE))</f>
        <v>CODE</v>
      </c>
      <c r="I59" s="28">
        <f xml:space="preserve"> IF(VLOOKUP($A59,'Factur-X FR CII D16B - Flux 2'!$A65:$R323,9,FALSE)=0,"",VLOOKUP($A59,'Factur-X FR CII D16B - Flux 2'!$A65:$R323,9,FALSE))</f>
        <v>2</v>
      </c>
      <c r="J59" s="28" t="str">
        <f xml:space="preserve"> IF(VLOOKUP($A59,'Factur-X FR CII D16B - Flux 2'!$A65:$R323,10,FALSE)=0,"",VLOOKUP($A59,'Factur-X FR CII D16B - Flux 2'!$A65:$R323,10,FALSE))</f>
        <v>UNTDID 5305</v>
      </c>
      <c r="K59" s="55" t="str">
        <f xml:space="preserve"> IF(VLOOKUP($A59,'Factur-X FR CII D16B - Flux 2'!$A65:$R323,11,FALSE)=0,"",VLOOKUP($A59,'Factur-X FR CII D16B - Flux 2'!$A65:$R323,11,FALSE))</f>
        <v/>
      </c>
      <c r="L59" s="27" t="str">
        <f xml:space="preserve"> IF(VLOOKUP($A59,'Factur-X FR CII D16B - Flux 2'!$A65:$R323,12,FALSE)=0,"",VLOOKUP($A59,'Factur-X FR CII D16B - Flux 2'!$A65:$R323,12,FALSE))</f>
        <v>Identification codée d’un type de TVA.</v>
      </c>
      <c r="M59" s="27" t="str">
        <f xml:space="preserve"> IF(VLOOKUP($A59,'Factur-X FR CII D16B - Flux 2'!$A65:$R323,13,FALSE)=0,"",VLOOKUP($A59,'Factur-X FR CII D16B - Flux 2'!$A65:$R323,13,FALSE))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59" s="137" t="str">
        <f>IF(ISERROR(VLOOKUP($A59,'B2B - Flux 1 - UBL'!$A$6:$O846,15,FALSE)),"",VLOOKUP($A59,'B2B - Flux 1 - UBL'!$A$6:$O846,15,FALSE))</f>
        <v>DEMARRAGE</v>
      </c>
      <c r="O59" s="144" t="str">
        <f xml:space="preserve"> IF(VLOOKUP($A59,'Factur-X FR CII D16B - Flux 2'!$A65:$R323,14,FALSE)=0,"",VLOOKUP($A59,'Factur-X FR CII D16B - Flux 2'!$A65:$R323,14,FALSE))</f>
        <v>G2.31</v>
      </c>
      <c r="P59" s="144" t="str">
        <f xml:space="preserve"> IF(VLOOKUP($A59,'Factur-X FR CII D16B - Flux 2'!$A65:$R323,15,FALSE)=0,"",VLOOKUP($A59,'Factur-X FR CII D16B - Flux 2'!$A65:$R323,15,FALSE))</f>
        <v/>
      </c>
      <c r="Q59" s="22" t="str">
        <f xml:space="preserve"> IF(VLOOKUP($A59,'Factur-X FR CII D16B - Flux 2'!$A65:$R323,16,FALSE)=0,"",VLOOKUP($A59,'Factur-X FR CII D16B - Flux 2'!$A65:$R323,16,FALSE))</f>
        <v>BR-47</v>
      </c>
      <c r="R59" s="27" t="str">
        <f xml:space="preserve"> IF(VLOOKUP($A59,'Factur-X FR CII D16B - Flux 2'!$A65:$R323,17,FALSE)=0,"",VLOOKUP($A59,'Factur-X FR CII D16B - Flux 2'!$A65:$R323,17,FALSE))</f>
        <v/>
      </c>
    </row>
    <row r="60" spans="1:18" ht="28.5" x14ac:dyDescent="0.25">
      <c r="A60" s="35" t="s">
        <v>211</v>
      </c>
      <c r="B60" s="29" t="str">
        <f xml:space="preserve"> IF(VLOOKUP($A60,'Factur-X FR CII D16B - Flux 2'!$A66:$R324,2,FALSE)=0,"",VLOOKUP($A60,'Factur-X FR CII D16B - Flux 2'!$A66:$R324,2,FALSE))</f>
        <v>0.1</v>
      </c>
      <c r="C60" s="31"/>
      <c r="D60" s="32" t="str">
        <f xml:space="preserve"> IF(VLOOKUP($A60,'Factur-X FR CII D16B - Flux 2'!$A66:$R324,4,FALSE)=0,"",VLOOKUP($A60,'Factur-X FR CII D16B - Flux 2'!$A66:$R324,4,FALSE))</f>
        <v>Taux de type de TVA</v>
      </c>
      <c r="E60" s="37"/>
      <c r="F60" s="33"/>
      <c r="G60" s="101" t="str">
        <f xml:space="preserve"> IF(VLOOKUP($A60,'Factur-X FR CII D16B - Flux 2'!$A66:$R324,7,FALSE)=0,"",VLOOKUP($A60,'Factur-X FR CII D16B - Flux 2'!$A66:$R324,7,FALSE))</f>
        <v>/rsm:CrossIndustryInvoice/rsm:SupplyChainTradeTransaction/ram:ApplicableHeaderTradeSettlement/ram:ApplicableTradeTax/ram:RateApplicablePercent</v>
      </c>
      <c r="H60" s="29" t="str">
        <f xml:space="preserve"> IF(VLOOKUP($A60,'Factur-X FR CII D16B - Flux 2'!$A66:$R324,8,FALSE)=0,"",VLOOKUP($A60,'Factur-X FR CII D16B - Flux 2'!$A66:$R324,8,FALSE))</f>
        <v>POURCENTAGE</v>
      </c>
      <c r="I60" s="28" t="str">
        <f xml:space="preserve"> IF(VLOOKUP($A60,'Factur-X FR CII D16B - Flux 2'!$A66:$R324,9,FALSE)=0,"",VLOOKUP($A60,'Factur-X FR CII D16B - Flux 2'!$A66:$R324,9,FALSE))</f>
        <v/>
      </c>
      <c r="J60" s="28" t="str">
        <f xml:space="preserve"> IF(VLOOKUP($A60,'Factur-X FR CII D16B - Flux 2'!$A66:$R324,10,FALSE)=0,"",VLOOKUP($A60,'Factur-X FR CII D16B - Flux 2'!$A66:$R324,10,FALSE))</f>
        <v/>
      </c>
      <c r="K60" s="27" t="str">
        <f xml:space="preserve"> IF(VLOOKUP($A60,'Factur-X FR CII D16B - Flux 2'!$A66:$R324,11,FALSE)=0,"",VLOOKUP($A60,'Factur-X FR CII D16B - Flux 2'!$A66:$R324,11,FALSE))</f>
        <v/>
      </c>
      <c r="L60" s="27" t="str">
        <f xml:space="preserve"> IF(VLOOKUP($A60,'Factur-X FR CII D16B - Flux 2'!$A66:$R324,12,FALSE)=0,"",VLOOKUP($A60,'Factur-X FR CII D16B - Flux 2'!$A66:$R324,12,FALSE))</f>
        <v>Taux de TVA, exprimé sous forme de pourcentage, applicable au type de TVA correspondant.</v>
      </c>
      <c r="M60" s="27" t="str">
        <f xml:space="preserve"> IF(VLOOKUP($A60,'Factur-X FR CII D16B - Flux 2'!$A66:$R324,13,FALSE)=0,"",VLOOKUP($A60,'Factur-X FR CII D16B - Flux 2'!$A66:$R324,13,FALSE))</f>
        <v>Le Code de type de TVA et le Taux de type de TVA doivent être cohérents.</v>
      </c>
      <c r="N60" s="137" t="str">
        <f>IF(ISERROR(VLOOKUP($A60,'B2B - Flux 1 - UBL'!$A$6:$O847,15,FALSE)),"",VLOOKUP($A60,'B2B - Flux 1 - UBL'!$A$6:$O847,15,FALSE))</f>
        <v>DEMARRAGE</v>
      </c>
      <c r="O60" s="144" t="str">
        <f xml:space="preserve"> IF(VLOOKUP($A60,'Factur-X FR CII D16B - Flux 2'!$A66:$R324,14,FALSE)=0,"",VLOOKUP($A60,'Factur-X FR CII D16B - Flux 2'!$A66:$R324,14,FALSE))</f>
        <v>G1.24
G6.08</v>
      </c>
      <c r="P60" s="144" t="str">
        <f xml:space="preserve"> IF(VLOOKUP($A60,'Factur-X FR CII D16B - Flux 2'!$A66:$R324,15,FALSE)=0,"",VLOOKUP($A60,'Factur-X FR CII D16B - Flux 2'!$A66:$R324,15,FALSE))</f>
        <v/>
      </c>
      <c r="Q60" s="22" t="str">
        <f xml:space="preserve"> IF(VLOOKUP($A60,'Factur-X FR CII D16B - Flux 2'!$A66:$R324,16,FALSE)=0,"",VLOOKUP($A60,'Factur-X FR CII D16B - Flux 2'!$A66:$R324,16,FALSE))</f>
        <v>BR-48</v>
      </c>
      <c r="R60" s="27" t="str">
        <f xml:space="preserve"> IF(VLOOKUP($A60,'Factur-X FR CII D16B - Flux 2'!$A66:$R324,17,FALSE)=0,"",VLOOKUP($A60,'Factur-X FR CII D16B - Flux 2'!$A66:$R324,17,FALSE))</f>
        <v/>
      </c>
    </row>
    <row r="61" spans="1:18" ht="28.5" x14ac:dyDescent="0.25">
      <c r="A61" s="35" t="s">
        <v>215</v>
      </c>
      <c r="B61" s="29" t="str">
        <f xml:space="preserve"> IF(VLOOKUP($A61,'Factur-X FR CII D16B - Flux 2'!$A67:$R325,2,FALSE)=0,"",VLOOKUP($A61,'Factur-X FR CII D16B - Flux 2'!$A67:$R325,2,FALSE))</f>
        <v>0.1</v>
      </c>
      <c r="C61" s="31"/>
      <c r="D61" s="32" t="str">
        <f xml:space="preserve"> IF(VLOOKUP($A61,'Factur-X FR CII D16B - Flux 2'!$A67:$R325,4,FALSE)=0,"",VLOOKUP($A61,'Factur-X FR CII D16B - Flux 2'!$A67:$R325,4,FALSE))</f>
        <v>Motif d'exonération de la TVA</v>
      </c>
      <c r="E61" s="32"/>
      <c r="F61" s="33"/>
      <c r="G61" s="101" t="str">
        <f xml:space="preserve"> IF(VLOOKUP($A61,'Factur-X FR CII D16B - Flux 2'!$A67:$R325,7,FALSE)=0,"",VLOOKUP($A61,'Factur-X FR CII D16B - Flux 2'!$A67:$R325,7,FALSE))</f>
        <v>/rsm:CrossIndustryInvoice/rsm:SupplyChainTradeTransaction/ram:ApplicableHeaderTradeSettlement/ram:ApplicableTradeTax/ram:ExemptionReason</v>
      </c>
      <c r="H61" s="29" t="str">
        <f xml:space="preserve"> IF(VLOOKUP($A61,'Factur-X FR CII D16B - Flux 2'!$A67:$R325,8,FALSE)=0,"",VLOOKUP($A61,'Factur-X FR CII D16B - Flux 2'!$A67:$R325,8,FALSE))</f>
        <v>TEXTE</v>
      </c>
      <c r="I61" s="28">
        <f xml:space="preserve"> IF(VLOOKUP($A61,'Factur-X FR CII D16B - Flux 2'!$A67:$R325,9,FALSE)=0,"",VLOOKUP($A61,'Factur-X FR CII D16B - Flux 2'!$A67:$R325,9,FALSE))</f>
        <v>1024</v>
      </c>
      <c r="J61" s="28" t="str">
        <f xml:space="preserve"> IF(VLOOKUP($A61,'Factur-X FR CII D16B - Flux 2'!$A67:$R325,10,FALSE)=0,"",VLOOKUP($A61,'Factur-X FR CII D16B - Flux 2'!$A67:$R325,10,FALSE))</f>
        <v/>
      </c>
      <c r="K61" s="55" t="str">
        <f xml:space="preserve"> IF(VLOOKUP($A61,'Factur-X FR CII D16B - Flux 2'!$A67:$R325,11,FALSE)=0,"",VLOOKUP($A61,'Factur-X FR CII D16B - Flux 2'!$A67:$R325,11,FALSE))</f>
        <v/>
      </c>
      <c r="L61" s="27" t="str">
        <f xml:space="preserve"> IF(VLOOKUP($A61,'Factur-X FR CII D16B - Flux 2'!$A67:$R325,12,FALSE)=0,"",VLOOKUP($A61,'Factur-X FR CII D16B - Flux 2'!$A67:$R325,12,FALSE))</f>
        <v>Énoncé expliquant pourquoi un montant est exonéré de TVA.</v>
      </c>
      <c r="M61" s="27" t="str">
        <f xml:space="preserve"> IF(VLOOKUP($A61,'Factur-X FR CII D16B - Flux 2'!$A67:$R325,13,FALSE)=0,"",VLOOKUP($A61,'Factur-X FR CII D16B - Flux 2'!$A67:$R325,13,FALSE))</f>
        <v>Articles 226 items 11 to 15 Directive 2006/112/EN</v>
      </c>
      <c r="N61" s="137" t="str">
        <f>IF(ISERROR(VLOOKUP($A61,'B2B - Flux 1 - UBL'!$A$6:$O848,15,FALSE)),"",VLOOKUP($A61,'B2B - Flux 1 - UBL'!$A$6:$O848,15,FALSE))</f>
        <v>DEMARRAGE</v>
      </c>
      <c r="O61" s="144" t="str">
        <f xml:space="preserve"> IF(VLOOKUP($A61,'Factur-X FR CII D16B - Flux 2'!$A67:$R325,14,FALSE)=0,"",VLOOKUP($A61,'Factur-X FR CII D16B - Flux 2'!$A67:$R325,14,FALSE))</f>
        <v>P1.08
G1.40</v>
      </c>
      <c r="P61" s="144" t="str">
        <f xml:space="preserve"> IF(VLOOKUP($A61,'Factur-X FR CII D16B - Flux 2'!$A67:$R325,15,FALSE)=0,"",VLOOKUP($A61,'Factur-X FR CII D16B - Flux 2'!$A67:$R325,15,FALSE))</f>
        <v/>
      </c>
      <c r="Q61" s="22" t="str">
        <f xml:space="preserve"> IF(VLOOKUP($A61,'Factur-X FR CII D16B - Flux 2'!$A67:$R325,16,FALSE)=0,"",VLOOKUP($A61,'Factur-X FR CII D16B - Flux 2'!$A67:$R325,16,FALSE))</f>
        <v/>
      </c>
      <c r="R61" s="27" t="str">
        <f xml:space="preserve"> IF(VLOOKUP($A61,'Factur-X FR CII D16B - Flux 2'!$A67:$R325,17,FALSE)=0,"",VLOOKUP($A61,'Factur-X FR CII D16B - Flux 2'!$A67:$R325,17,FALSE))</f>
        <v/>
      </c>
    </row>
    <row r="62" spans="1:18" ht="28.5" x14ac:dyDescent="0.25">
      <c r="A62" s="35" t="s">
        <v>217</v>
      </c>
      <c r="B62" s="29" t="str">
        <f xml:space="preserve"> IF(VLOOKUP($A62,'Factur-X FR CII D16B - Flux 2'!$A68:$R326,2,FALSE)=0,"",VLOOKUP($A62,'Factur-X FR CII D16B - Flux 2'!$A68:$R326,2,FALSE))</f>
        <v>0.1</v>
      </c>
      <c r="C62" s="31"/>
      <c r="D62" s="32" t="str">
        <f xml:space="preserve"> IF(VLOOKUP($A62,'Factur-X FR CII D16B - Flux 2'!$A68:$R326,4,FALSE)=0,"",VLOOKUP($A62,'Factur-X FR CII D16B - Flux 2'!$A68:$R326,4,FALSE))</f>
        <v>Code de motif d'exonération de la TVA</v>
      </c>
      <c r="E62" s="32"/>
      <c r="F62" s="33"/>
      <c r="G62" s="101" t="str">
        <f xml:space="preserve"> IF(VLOOKUP($A62,'Factur-X FR CII D16B - Flux 2'!$A68:$R326,7,FALSE)=0,"",VLOOKUP($A62,'Factur-X FR CII D16B - Flux 2'!$A68:$R326,7,FALSE))</f>
        <v>/rsm:CrossIndustryInvoice/rsm:SupplyChainTradeTransaction/ram:ApplicableHeaderTradeSettlement/ram:ApplicableTradeTax/ram:ExemptionReasonCode</v>
      </c>
      <c r="H62" s="29" t="str">
        <f xml:space="preserve"> IF(VLOOKUP($A62,'Factur-X FR CII D16B - Flux 2'!$A68:$R326,8,FALSE)=0,"",VLOOKUP($A62,'Factur-X FR CII D16B - Flux 2'!$A68:$R326,8,FALSE))</f>
        <v>CODE</v>
      </c>
      <c r="I62" s="28">
        <f xml:space="preserve"> IF(VLOOKUP($A62,'Factur-X FR CII D16B - Flux 2'!$A68:$R326,9,FALSE)=0,"",VLOOKUP($A62,'Factur-X FR CII D16B - Flux 2'!$A68:$R326,9,FALSE))</f>
        <v>30</v>
      </c>
      <c r="J62" s="28" t="str">
        <f xml:space="preserve"> IF(VLOOKUP($A62,'Factur-X FR CII D16B - Flux 2'!$A68:$R326,10,FALSE)=0,"",VLOOKUP($A62,'Factur-X FR CII D16B - Flux 2'!$A68:$R326,10,FALSE))</f>
        <v>EN16931 Codelists</v>
      </c>
      <c r="K62" s="55" t="str">
        <f xml:space="preserve"> IF(VLOOKUP($A62,'Factur-X FR CII D16B - Flux 2'!$A68:$R326,11,FALSE)=0,"",VLOOKUP($A62,'Factur-X FR CII D16B - Flux 2'!$A68:$R326,11,FALSE))</f>
        <v/>
      </c>
      <c r="L62" s="27" t="str">
        <f xml:space="preserve"> IF(VLOOKUP($A62,'Factur-X FR CII D16B - Flux 2'!$A68:$R326,12,FALSE)=0,"",VLOOKUP($A62,'Factur-X FR CII D16B - Flux 2'!$A68:$R326,12,FALSE))</f>
        <v>Code expliquant pourquoi un montant est exonéré de TVA.</v>
      </c>
      <c r="M62" s="27" t="str">
        <f xml:space="preserve"> IF(VLOOKUP($A62,'Factur-X FR CII D16B - Flux 2'!$A68:$R326,13,FALSE)=0,"",VLOOKUP($A62,'Factur-X FR CII D16B - Flux 2'!$A68:$R326,13,FALSE))</f>
        <v>Liste de codes issue et maintenue par le CEF</v>
      </c>
      <c r="N62" s="137" t="str">
        <f>IF(ISERROR(VLOOKUP($A62,'B2B - Flux 1 - UBL'!$A$6:$O849,15,FALSE)),"",VLOOKUP($A62,'B2B - Flux 1 - UBL'!$A$6:$O849,15,FALSE))</f>
        <v>DEMARRAGE</v>
      </c>
      <c r="O62" s="144" t="str">
        <f xml:space="preserve"> IF(VLOOKUP($A62,'Factur-X FR CII D16B - Flux 2'!$A68:$R326,14,FALSE)=0,"",VLOOKUP($A62,'Factur-X FR CII D16B - Flux 2'!$A68:$R326,14,FALSE))</f>
        <v>G1.40</v>
      </c>
      <c r="P62" s="144" t="str">
        <f xml:space="preserve"> IF(VLOOKUP($A62,'Factur-X FR CII D16B - Flux 2'!$A68:$R326,15,FALSE)=0,"",VLOOKUP($A62,'Factur-X FR CII D16B - Flux 2'!$A68:$R326,15,FALSE))</f>
        <v/>
      </c>
      <c r="Q62" s="22" t="str">
        <f xml:space="preserve"> IF(VLOOKUP($A62,'Factur-X FR CII D16B - Flux 2'!$A68:$R326,16,FALSE)=0,"",VLOOKUP($A62,'Factur-X FR CII D16B - Flux 2'!$A68:$R326,16,FALSE))</f>
        <v/>
      </c>
      <c r="R62" s="27" t="str">
        <f xml:space="preserve"> IF(VLOOKUP($A62,'Factur-X FR CII D16B - Flux 2'!$A68:$R326,17,FALSE)=0,"",VLOOKUP($A62,'Factur-X FR CII D16B - Flux 2'!$A68:$R326,17,FALSE))</f>
        <v/>
      </c>
    </row>
    <row r="63" spans="1:18" ht="28.5" x14ac:dyDescent="0.25">
      <c r="A63" s="23" t="s">
        <v>219</v>
      </c>
      <c r="B63" s="29" t="str">
        <f xml:space="preserve"> IF(VLOOKUP($A63,'Factur-X FR CII D16B - Flux 2'!$A69:$R327,2,FALSE)=0,"",VLOOKUP($A63,'Factur-X FR CII D16B - Flux 2'!$A69:$R327,2,FALSE))</f>
        <v>1.1</v>
      </c>
      <c r="C63" s="30" t="str">
        <f xml:space="preserve"> IF(VLOOKUP($A63,'Factur-X FR CII D16B - Flux 2'!$A69:$R327,3,FALSE)=0,"",VLOOKUP($A63,'Factur-X FR CII D16B - Flux 2'!$A69:$R327,3,FALSE))</f>
        <v>LIGNE DE FACTURE</v>
      </c>
      <c r="D63" s="56"/>
      <c r="E63" s="56"/>
      <c r="F63" s="56"/>
      <c r="G63" s="101" t="str">
        <f xml:space="preserve"> IF(VLOOKUP($A63,'Factur-X FR CII D16B - Flux 2'!$A69:$R327,7,FALSE)=0,"",VLOOKUP($A63,'Factur-X FR CII D16B - Flux 2'!$A69:$R327,7,FALSE))</f>
        <v>/rsm:CrossIndustryInvoice/rsm:SupplyChainTradeTransaction/ram:IncludedSupplyChainTradeLineItem</v>
      </c>
      <c r="H63" s="67" t="str">
        <f xml:space="preserve"> IF(VLOOKUP($A63,'Factur-X FR CII D16B - Flux 2'!$A69:$R327,8,FALSE)=0,"",VLOOKUP($A63,'Factur-X FR CII D16B - Flux 2'!$A69:$R327,8,FALSE))</f>
        <v/>
      </c>
      <c r="I63" s="118" t="str">
        <f xml:space="preserve"> IF(VLOOKUP($A63,'Factur-X FR CII D16B - Flux 2'!$A69:$R327,9,FALSE)=0,"",VLOOKUP($A63,'Factur-X FR CII D16B - Flux 2'!$A69:$R327,9,FALSE))</f>
        <v/>
      </c>
      <c r="J63" s="173" t="str">
        <f xml:space="preserve"> IF(VLOOKUP($A63,'Factur-X FR CII D16B - Flux 2'!$A69:$R327,10,FALSE)=0,"",VLOOKUP($A63,'Factur-X FR CII D16B - Flux 2'!$A69:$R327,10,FALSE))</f>
        <v/>
      </c>
      <c r="K63" s="118" t="str">
        <f xml:space="preserve"> IF(VLOOKUP($A63,'Factur-X FR CII D16B - Flux 2'!$A69:$R327,11,FALSE)=0,"",VLOOKUP($A63,'Factur-X FR CII D16B - Flux 2'!$A69:$R327,11,FALSE))</f>
        <v/>
      </c>
      <c r="L63" s="132" t="str">
        <f xml:space="preserve"> IF(VLOOKUP($A63,'Factur-X FR CII D16B - Flux 2'!$A69:$R327,12,FALSE)=0,"",VLOOKUP($A63,'Factur-X FR CII D16B - Flux 2'!$A69:$R327,12,FALSE))</f>
        <v>Groupe de termes métiers fournissant des informations sur des lignes de Facture individuelles.</v>
      </c>
      <c r="M63" s="132" t="str">
        <f xml:space="preserve"> IF(VLOOKUP($A63,'Factur-X FR CII D16B - Flux 2'!$A69:$R327,13,FALSE)=0,"",VLOOKUP($A63,'Factur-X FR CII D16B - Flux 2'!$A69:$R327,13,FALSE))</f>
        <v/>
      </c>
      <c r="N63" s="138" t="str">
        <f>IF(ISERROR(VLOOKUP($A63,'B2B - Flux 1 - UBL'!$A$6:$O857,15,FALSE)),"",VLOOKUP($A63,'B2B - Flux 1 - UBL'!$A$6:$O857,15,FALSE))</f>
        <v>CIBLE</v>
      </c>
      <c r="O63" s="146" t="str">
        <f xml:space="preserve"> IF(VLOOKUP($A63,'Factur-X FR CII D16B - Flux 2'!$A69:$R327,14,FALSE)=0,"",VLOOKUP($A63,'Factur-X FR CII D16B - Flux 2'!$A69:$R327,14,FALSE))</f>
        <v>G6.01</v>
      </c>
      <c r="P63" s="118" t="str">
        <f xml:space="preserve"> IF(VLOOKUP($A63,'Factur-X FR CII D16B - Flux 2'!$A69:$R327,15,FALSE)=0,"",VLOOKUP($A63,'Factur-X FR CII D16B - Flux 2'!$A69:$R327,15,FALSE))</f>
        <v/>
      </c>
      <c r="Q63" s="156" t="str">
        <f xml:space="preserve"> IF(VLOOKUP($A63,'Factur-X FR CII D16B - Flux 2'!$A69:$R327,16,FALSE)=0,"",VLOOKUP($A63,'Factur-X FR CII D16B - Flux 2'!$A69:$R327,16,FALSE))</f>
        <v>BR-16</v>
      </c>
      <c r="R63" s="118" t="str">
        <f xml:space="preserve"> IF(VLOOKUP($A63,'Factur-X FR CII D16B - Flux 2'!$A69:$R327,17,FALSE)=0,"",VLOOKUP($A63,'Factur-X FR CII D16B - Flux 2'!$A69:$R327,17,FALSE))</f>
        <v/>
      </c>
    </row>
    <row r="64" spans="1:18" ht="28.5" x14ac:dyDescent="0.25">
      <c r="A64" s="35" t="s">
        <v>423</v>
      </c>
      <c r="B64" s="29" t="str">
        <f xml:space="preserve"> IF(VLOOKUP($A64,'Factur-X FR CII D16B - Flux 2'!$A70:$R328,2,FALSE)=0,"",VLOOKUP($A64,'Factur-X FR CII D16B - Flux 2'!$A70:$R328,2,FALSE))</f>
        <v>1.1</v>
      </c>
      <c r="C64" s="82"/>
      <c r="D64" s="32" t="str">
        <f xml:space="preserve"> IF(VLOOKUP($A64,'Factur-X FR CII D16B - Flux 2'!$A70:$R328,4,FALSE)=0,"",VLOOKUP($A64,'Factur-X FR CII D16B - Flux 2'!$A70:$R328,4,FALSE))</f>
        <v>Identifiant de ligne de facture</v>
      </c>
      <c r="E64" s="37"/>
      <c r="F64" s="33"/>
      <c r="G64" s="101" t="str">
        <f xml:space="preserve"> IF(VLOOKUP($A64,'Factur-X FR CII D16B - Flux 2'!$A70:$R328,7,FALSE)=0,"",VLOOKUP($A64,'Factur-X FR CII D16B - Flux 2'!$A70:$R328,7,FALSE))</f>
        <v>/rsm:CrossIndustryInvoice/rsm:SupplyChainTradeTransaction/ram:IncludedSupplyChainTradeLineItem/ram:AssociatedDocumentLineDocument/ram:LineID</v>
      </c>
      <c r="H64" s="29" t="str">
        <f xml:space="preserve"> IF(VLOOKUP($A64,'Factur-X FR CII D16B - Flux 2'!$A70:$R328,8,FALSE)=0,"",VLOOKUP($A64,'Factur-X FR CII D16B - Flux 2'!$A70:$R328,8,FALSE))</f>
        <v>IDENTIFIANT</v>
      </c>
      <c r="I64" s="28" t="str">
        <f xml:space="preserve"> IF(VLOOKUP($A64,'Factur-X FR CII D16B - Flux 2'!$A70:$R328,9,FALSE)=0,"",VLOOKUP($A64,'Factur-X FR CII D16B - Flux 2'!$A70:$R328,9,FALSE))</f>
        <v/>
      </c>
      <c r="J64" s="28" t="str">
        <f xml:space="preserve"> IF(VLOOKUP($A64,'Factur-X FR CII D16B - Flux 2'!$A70:$R328,10,FALSE)=0,"",VLOOKUP($A64,'Factur-X FR CII D16B - Flux 2'!$A70:$R328,10,FALSE))</f>
        <v/>
      </c>
      <c r="K64" s="55" t="str">
        <f xml:space="preserve"> IF(VLOOKUP($A64,'Factur-X FR CII D16B - Flux 2'!$A70:$R328,11,FALSE)=0,"",VLOOKUP($A64,'Factur-X FR CII D16B - Flux 2'!$A70:$R328,11,FALSE))</f>
        <v/>
      </c>
      <c r="L64" s="27" t="str">
        <f xml:space="preserve"> IF(VLOOKUP($A64,'Factur-X FR CII D16B - Flux 2'!$A70:$R328,12,FALSE)=0,"",VLOOKUP($A64,'Factur-X FR CII D16B - Flux 2'!$A70:$R328,12,FALSE))</f>
        <v>Identifiant unique d'une ligne au sein de la Facture.</v>
      </c>
      <c r="M64" s="27" t="str">
        <f xml:space="preserve"> IF(VLOOKUP($A64,'Factur-X FR CII D16B - Flux 2'!$A70:$R328,13,FALSE)=0,"",VLOOKUP($A64,'Factur-X FR CII D16B - Flux 2'!$A70:$R328,13,FALSE))</f>
        <v/>
      </c>
      <c r="N64" s="137" t="str">
        <f>IF(ISERROR(VLOOKUP($A64,'B2B - Flux 1 - UBL'!$A$6:$O858,15,FALSE)),"",VLOOKUP($A64,'B2B - Flux 1 - UBL'!$A$6:$O858,15,FALSE))</f>
        <v>CIBLE</v>
      </c>
      <c r="O64" s="144" t="str">
        <f xml:space="preserve"> IF(VLOOKUP($A64,'Factur-X FR CII D16B - Flux 2'!$A70:$R328,14,FALSE)=0,"",VLOOKUP($A64,'Factur-X FR CII D16B - Flux 2'!$A70:$R328,14,FALSE))</f>
        <v>G1.62</v>
      </c>
      <c r="P64" s="144" t="str">
        <f xml:space="preserve"> IF(VLOOKUP($A64,'Factur-X FR CII D16B - Flux 2'!$A70:$R328,15,FALSE)=0,"",VLOOKUP($A64,'Factur-X FR CII D16B - Flux 2'!$A70:$R328,15,FALSE))</f>
        <v/>
      </c>
      <c r="Q64" s="22" t="str">
        <f xml:space="preserve"> IF(VLOOKUP($A64,'Factur-X FR CII D16B - Flux 2'!$A70:$R328,16,FALSE)=0,"",VLOOKUP($A64,'Factur-X FR CII D16B - Flux 2'!$A70:$R328,16,FALSE))</f>
        <v>BR-21</v>
      </c>
      <c r="R64" s="27" t="str">
        <f xml:space="preserve"> IF(VLOOKUP($A64,'Factur-X FR CII D16B - Flux 2'!$A70:$R328,17,FALSE)=0,"",VLOOKUP($A64,'Factur-X FR CII D16B - Flux 2'!$A70:$R328,17,FALSE))</f>
        <v/>
      </c>
    </row>
    <row r="65" spans="1:18" ht="42.75" x14ac:dyDescent="0.25">
      <c r="A65" s="35" t="s">
        <v>221</v>
      </c>
      <c r="B65" s="22" t="str">
        <f xml:space="preserve"> IF(VLOOKUP($A65,'Factur-X FR CII D16B - Flux 2'!$A71:$R329,2,FALSE)=0,"",VLOOKUP($A65,'Factur-X FR CII D16B - Flux 2'!$A71:$R329,2,FALSE))</f>
        <v>0.1</v>
      </c>
      <c r="C65" s="57"/>
      <c r="D65" s="32" t="str">
        <f xml:space="preserve"> IF(VLOOKUP($A65,'Factur-X FR CII D16B - Flux 2'!$A71:$R329,4,FALSE)=0,"",VLOOKUP($A65,'Factur-X FR CII D16B - Flux 2'!$A71:$R329,4,FALSE))</f>
        <v>Note de ligne de facture</v>
      </c>
      <c r="E65" s="37"/>
      <c r="F65" s="33"/>
      <c r="G65" s="101" t="str">
        <f xml:space="preserve"> IF(VLOOKUP($A65,'Factur-X FR CII D16B - Flux 2'!$A71:$R329,7,FALSE)=0,"",VLOOKUP($A65,'Factur-X FR CII D16B - Flux 2'!$A71:$R329,7,FALSE))</f>
        <v>/rsm:CrossIndustryInvoice/rsm:SupplyChainTradeTransaction/ram:IncludedSupplyChainTradeLineItem/ram:AssociatedDocumentLineDocument/ram:IncludedNote/ram:Content</v>
      </c>
      <c r="H65" s="29" t="str">
        <f xml:space="preserve"> IF(VLOOKUP($A65,'Factur-X FR CII D16B - Flux 2'!$A71:$R329,8,FALSE)=0,"",VLOOKUP($A65,'Factur-X FR CII D16B - Flux 2'!$A71:$R329,8,FALSE))</f>
        <v>TEXTE</v>
      </c>
      <c r="I65" s="28">
        <f xml:space="preserve"> IF(VLOOKUP($A65,'Factur-X FR CII D16B - Flux 2'!$A71:$R329,9,FALSE)=0,"",VLOOKUP($A65,'Factur-X FR CII D16B - Flux 2'!$A71:$R329,9,FALSE))</f>
        <v>1024</v>
      </c>
      <c r="J65" s="28" t="str">
        <f xml:space="preserve"> IF(VLOOKUP($A65,'Factur-X FR CII D16B - Flux 2'!$A71:$R329,10,FALSE)=0,"",VLOOKUP($A65,'Factur-X FR CII D16B - Flux 2'!$A71:$R329,10,FALSE))</f>
        <v/>
      </c>
      <c r="K65" s="55" t="str">
        <f xml:space="preserve"> IF(VLOOKUP($A65,'Factur-X FR CII D16B - Flux 2'!$A71:$R329,11,FALSE)=0,"",VLOOKUP($A65,'Factur-X FR CII D16B - Flux 2'!$A71:$R329,11,FALSE))</f>
        <v/>
      </c>
      <c r="L65" s="55" t="str">
        <f xml:space="preserve"> IF(VLOOKUP($A65,'Factur-X FR CII D16B - Flux 2'!$A71:$R329,12,FALSE)=0,"",VLOOKUP($A65,'Factur-X FR CII D16B - Flux 2'!$A71:$R329,12,FALSE))</f>
        <v>Commentaire fournissant des informations non structurées concernant la ligne de Facture.</v>
      </c>
      <c r="M65" s="55" t="str">
        <f xml:space="preserve"> IF(VLOOKUP($A65,'Factur-X FR CII D16B - Flux 2'!$A71:$R329,13,FALSE)=0,"",VLOOKUP($A65,'Factur-X FR CII D16B - Flux 2'!$A71:$R329,13,FALSE))</f>
        <v/>
      </c>
      <c r="N65" s="137" t="str">
        <f>IF(ISERROR(VLOOKUP($A65,'B2B - Flux 1 - UBL'!$A$6:$O859,15,FALSE)),"",VLOOKUP($A65,'B2B - Flux 1 - UBL'!$A$6:$O859,15,FALSE))</f>
        <v>CIBLE</v>
      </c>
      <c r="O65" s="144" t="str">
        <f xml:space="preserve"> IF(VLOOKUP($A65,'Factur-X FR CII D16B - Flux 2'!$A71:$R329,14,FALSE)=0,"",VLOOKUP($A65,'Factur-X FR CII D16B - Flux 2'!$A71:$R329,14,FALSE))</f>
        <v>G6.06
P1.08</v>
      </c>
      <c r="P65" s="144" t="str">
        <f xml:space="preserve"> IF(VLOOKUP($A65,'Factur-X FR CII D16B - Flux 2'!$A71:$R329,15,FALSE)=0,"",VLOOKUP($A65,'Factur-X FR CII D16B - Flux 2'!$A71:$R329,15,FALSE))</f>
        <v/>
      </c>
      <c r="Q65" s="22" t="str">
        <f xml:space="preserve"> IF(VLOOKUP($A65,'Factur-X FR CII D16B - Flux 2'!$A71:$R329,16,FALSE)=0,"",VLOOKUP($A65,'Factur-X FR CII D16B - Flux 2'!$A71:$R329,16,FALSE))</f>
        <v/>
      </c>
      <c r="R65" s="27" t="str">
        <f xml:space="preserve"> IF(VLOOKUP($A65,'Factur-X FR CII D16B - Flux 2'!$A71:$R329,17,FALSE)=0,"",VLOOKUP($A65,'Factur-X FR CII D16B - Flux 2'!$A71:$R329,17,FALSE))</f>
        <v/>
      </c>
    </row>
    <row r="66" spans="1:18" ht="28.5" x14ac:dyDescent="0.25">
      <c r="A66" s="35" t="s">
        <v>223</v>
      </c>
      <c r="B66" s="29" t="str">
        <f xml:space="preserve"> IF(VLOOKUP($A66,'Factur-X FR CII D16B - Flux 2'!$A72:$R330,2,FALSE)=0,"",VLOOKUP($A66,'Factur-X FR CII D16B - Flux 2'!$A72:$R330,2,FALSE))</f>
        <v>1.1</v>
      </c>
      <c r="C66" s="57"/>
      <c r="D66" s="32" t="str">
        <f xml:space="preserve"> IF(VLOOKUP($A66,'Factur-X FR CII D16B - Flux 2'!$A72:$R330,4,FALSE)=0,"",VLOOKUP($A66,'Factur-X FR CII D16B - Flux 2'!$A72:$R330,4,FALSE))</f>
        <v>Quantité facturée</v>
      </c>
      <c r="E66" s="37"/>
      <c r="F66" s="33"/>
      <c r="G66" s="101" t="str">
        <f xml:space="preserve"> IF(VLOOKUP($A66,'Factur-X FR CII D16B - Flux 2'!$A72:$R330,7,FALSE)=0,"",VLOOKUP($A66,'Factur-X FR CII D16B - Flux 2'!$A72:$R330,7,FALSE))</f>
        <v>/rsm:CrossIndustryInvoice/rsm:SupplyChainTradeTransaction/ram:IncludedSupplyChainTradeLineItem/ram:SpecifiedLineTradeDelivery/ram:BilledQuantity</v>
      </c>
      <c r="H66" s="47" t="str">
        <f xml:space="preserve"> IF(VLOOKUP($A66,'Factur-X FR CII D16B - Flux 2'!$A72:$R330,8,FALSE)=0,"",VLOOKUP($A66,'Factur-X FR CII D16B - Flux 2'!$A72:$R330,8,FALSE))</f>
        <v>QUANTITE</v>
      </c>
      <c r="I66" s="28">
        <f xml:space="preserve"> IF(VLOOKUP($A66,'Factur-X FR CII D16B - Flux 2'!$A72:$R330,9,FALSE)=0,"",VLOOKUP($A66,'Factur-X FR CII D16B - Flux 2'!$A72:$R330,9,FALSE))</f>
        <v>19.600000000000001</v>
      </c>
      <c r="J66" s="28" t="str">
        <f xml:space="preserve"> IF(VLOOKUP($A66,'Factur-X FR CII D16B - Flux 2'!$A72:$R330,10,FALSE)=0,"",VLOOKUP($A66,'Factur-X FR CII D16B - Flux 2'!$A72:$R330,10,FALSE))</f>
        <v/>
      </c>
      <c r="K66" s="55" t="str">
        <f xml:space="preserve"> IF(VLOOKUP($A66,'Factur-X FR CII D16B - Flux 2'!$A72:$R330,11,FALSE)=0,"",VLOOKUP($A66,'Factur-X FR CII D16B - Flux 2'!$A72:$R330,11,FALSE))</f>
        <v/>
      </c>
      <c r="L66" s="27" t="str">
        <f xml:space="preserve"> IF(VLOOKUP($A66,'Factur-X FR CII D16B - Flux 2'!$A72:$R330,12,FALSE)=0,"",VLOOKUP($A66,'Factur-X FR CII D16B - Flux 2'!$A72:$R330,12,FALSE))</f>
        <v>Quantité d'articles (biens ou services) prise en compte dans la ligne de Facture.</v>
      </c>
      <c r="M66" s="27" t="str">
        <f xml:space="preserve"> IF(VLOOKUP($A66,'Factur-X FR CII D16B - Flux 2'!$A72:$R330,13,FALSE)=0,"",VLOOKUP($A66,'Factur-X FR CII D16B - Flux 2'!$A72:$R330,13,FALSE))</f>
        <v/>
      </c>
      <c r="N66" s="137" t="str">
        <f>IF(ISERROR(VLOOKUP($A66,'B2B - Flux 1 - UBL'!$A$6:$O862,15,FALSE)),"",VLOOKUP($A66,'B2B - Flux 1 - UBL'!$A$6:$O862,15,FALSE))</f>
        <v>CIBLE</v>
      </c>
      <c r="O66" s="144" t="str">
        <f xml:space="preserve"> IF(VLOOKUP($A66,'Factur-X FR CII D16B - Flux 2'!$A72:$R330,14,FALSE)=0,"",VLOOKUP($A66,'Factur-X FR CII D16B - Flux 2'!$A72:$R330,14,FALSE))</f>
        <v>P1.03
G1.13</v>
      </c>
      <c r="P66" s="144" t="str">
        <f xml:space="preserve"> IF(VLOOKUP($A66,'Factur-X FR CII D16B - Flux 2'!$A72:$R330,15,FALSE)=0,"",VLOOKUP($A66,'Factur-X FR CII D16B - Flux 2'!$A72:$R330,15,FALSE))</f>
        <v/>
      </c>
      <c r="Q66" s="22" t="str">
        <f xml:space="preserve"> IF(VLOOKUP($A66,'Factur-X FR CII D16B - Flux 2'!$A72:$R330,16,FALSE)=0,"",VLOOKUP($A66,'Factur-X FR CII D16B - Flux 2'!$A72:$R330,16,FALSE))</f>
        <v>BR-22</v>
      </c>
      <c r="R66" s="27" t="str">
        <f xml:space="preserve"> IF(VLOOKUP($A66,'Factur-X FR CII D16B - Flux 2'!$A72:$R330,17,FALSE)=0,"",VLOOKUP($A66,'Factur-X FR CII D16B - Flux 2'!$A72:$R330,17,FALSE))</f>
        <v/>
      </c>
    </row>
    <row r="67" spans="1:18" ht="57" x14ac:dyDescent="0.25">
      <c r="A67" s="35" t="s">
        <v>430</v>
      </c>
      <c r="B67" s="29" t="str">
        <f xml:space="preserve"> IF(VLOOKUP($A67,'Factur-X FR CII D16B - Flux 2'!$A73:$R331,2,FALSE)=0,"",VLOOKUP($A67,'Factur-X FR CII D16B - Flux 2'!$A73:$R331,2,FALSE))</f>
        <v>1.1</v>
      </c>
      <c r="C67" s="57"/>
      <c r="D67" s="32" t="str">
        <f xml:space="preserve"> IF(VLOOKUP($A67,'Factur-X FR CII D16B - Flux 2'!$A73:$R331,4,FALSE)=0,"",VLOOKUP($A67,'Factur-X FR CII D16B - Flux 2'!$A73:$R331,4,FALSE))</f>
        <v>Code de l'unité de mesure de la quantité facturée</v>
      </c>
      <c r="E67" s="37"/>
      <c r="F67" s="33"/>
      <c r="G67" s="101" t="str">
        <f xml:space="preserve"> IF(VLOOKUP($A67,'Factur-X FR CII D16B - Flux 2'!$A73:$R331,7,FALSE)=0,"",VLOOKUP($A67,'Factur-X FR CII D16B - Flux 2'!$A73:$R331,7,FALSE))</f>
        <v>/rsm:CrossIndustryInvoice/rsm:SupplyChainTradeTransaction/ram:IncludedSupplyChainTradeLineItem/ram:SpecifiedLineTradeDelivery/ram:BilledQuantity/@unitCode</v>
      </c>
      <c r="H67" s="47" t="str">
        <f xml:space="preserve"> IF(VLOOKUP($A67,'Factur-X FR CII D16B - Flux 2'!$A73:$R331,8,FALSE)=0,"",VLOOKUP($A67,'Factur-X FR CII D16B - Flux 2'!$A73:$R331,8,FALSE))</f>
        <v>CODE</v>
      </c>
      <c r="I67" s="28">
        <f xml:space="preserve"> IF(VLOOKUP($A67,'Factur-X FR CII D16B - Flux 2'!$A73:$R331,9,FALSE)=0,"",VLOOKUP($A67,'Factur-X FR CII D16B - Flux 2'!$A73:$R331,9,FALSE))</f>
        <v>3</v>
      </c>
      <c r="J67" s="28" t="str">
        <f xml:space="preserve"> IF(VLOOKUP($A67,'Factur-X FR CII D16B - Flux 2'!$A73:$R331,10,FALSE)=0,"",VLOOKUP($A67,'Factur-X FR CII D16B - Flux 2'!$A73:$R331,10,FALSE))</f>
        <v>EN16931 Codelists</v>
      </c>
      <c r="K67" s="55" t="str">
        <f xml:space="preserve"> IF(VLOOKUP($A67,'Factur-X FR CII D16B - Flux 2'!$A73:$R331,11,FALSE)=0,"",VLOOKUP($A67,'Factur-X FR CII D16B - Flux 2'!$A73:$R331,11,FALSE))</f>
        <v/>
      </c>
      <c r="L67" s="27" t="str">
        <f xml:space="preserve"> IF(VLOOKUP($A67,'Factur-X FR CII D16B - Flux 2'!$A73:$R331,12,FALSE)=0,"",VLOOKUP($A67,'Factur-X FR CII D16B - Flux 2'!$A73:$R331,12,FALSE))</f>
        <v>Unité de mesure applicable à la quantité facturée.</v>
      </c>
      <c r="M67" s="27" t="str">
        <f xml:space="preserve"> IF(VLOOKUP($A67,'Factur-X FR CII D16B - Flux 2'!$A73:$R331,13,FALSE)=0,"",VLOOKUP($A67,'Factur-X FR CII D16B - Flux 2'!$A73:$R331,13,FALSE))</f>
        <v>Il convient que les unités de mesure soient exprimées selon les termes de la Recommandation UN/ECE N ° 20 « Codes des unités de mesure utilisées dans le commerce international » [7], par exemple « KGM » pour kilogramme.</v>
      </c>
      <c r="N67" s="137" t="str">
        <f>IF(ISERROR(VLOOKUP($A67,'B2B - Flux 1 - UBL'!$A$6:$O863,15,FALSE)),"",VLOOKUP($A67,'B2B - Flux 1 - UBL'!$A$6:$O863,15,FALSE))</f>
        <v>CIBLE</v>
      </c>
      <c r="O67" s="147" t="str">
        <f xml:space="preserve"> IF(VLOOKUP($A67,'Factur-X FR CII D16B - Flux 2'!$A73:$R331,14,FALSE)=0,"",VLOOKUP($A67,'Factur-X FR CII D16B - Flux 2'!$A73:$R331,14,FALSE))</f>
        <v/>
      </c>
      <c r="P67" s="144" t="str">
        <f xml:space="preserve"> IF(VLOOKUP($A67,'Factur-X FR CII D16B - Flux 2'!$A73:$R331,15,FALSE)=0,"",VLOOKUP($A67,'Factur-X FR CII D16B - Flux 2'!$A73:$R331,15,FALSE))</f>
        <v>S1.03</v>
      </c>
      <c r="Q67" s="99" t="str">
        <f xml:space="preserve"> IF(VLOOKUP($A67,'Factur-X FR CII D16B - Flux 2'!$A73:$R331,16,FALSE)=0,"",VLOOKUP($A67,'Factur-X FR CII D16B - Flux 2'!$A73:$R331,16,FALSE))</f>
        <v>BR-23</v>
      </c>
      <c r="R67" s="27" t="str">
        <f xml:space="preserve"> IF(VLOOKUP($A67,'Factur-X FR CII D16B - Flux 2'!$A73:$R331,17,FALSE)=0,"",VLOOKUP($A67,'Factur-X FR CII D16B - Flux 2'!$A73:$R331,17,FALSE))</f>
        <v/>
      </c>
    </row>
    <row r="68" spans="1:18" ht="42.75" x14ac:dyDescent="0.25">
      <c r="A68" s="35" t="s">
        <v>225</v>
      </c>
      <c r="B68" s="29" t="str">
        <f xml:space="preserve"> IF(VLOOKUP($A68,'Factur-X FR CII D16B - Flux 2'!$A74:$R332,2,FALSE)=0,"",VLOOKUP($A68,'Factur-X FR CII D16B - Flux 2'!$A74:$R332,2,FALSE))</f>
        <v>1.1</v>
      </c>
      <c r="C68" s="31"/>
      <c r="D68" s="32" t="str">
        <f xml:space="preserve"> IF(VLOOKUP($A68,'Factur-X FR CII D16B - Flux 2'!$A74:$R332,4,FALSE)=0,"",VLOOKUP($A68,'Factur-X FR CII D16B - Flux 2'!$A74:$R332,4,FALSE))</f>
        <v>Montant net de ligne de facture</v>
      </c>
      <c r="E68" s="37"/>
      <c r="F68" s="33"/>
      <c r="G68" s="101" t="str">
        <f xml:space="preserve"> IF(VLOOKUP($A68,'Factur-X FR CII D16B - Flux 2'!$A74:$R332,7,FALSE)=0,"",VLOOKUP($A68,'Factur-X FR CII D16B - Flux 2'!$A74:$R332,7,FALSE))</f>
        <v>/rsm:CrossIndustryInvoice/rsm:SupplyChainTradeTransaction/ram:IncludedSupplyChainTradeLineItem/ram:SpecifiedLineTradeSettlement/ram:SpecifiedTradeSettlementLineMonetarySummation/ram:LineTotalAmount</v>
      </c>
      <c r="H68" s="47" t="str">
        <f xml:space="preserve"> IF(VLOOKUP($A68,'Factur-X FR CII D16B - Flux 2'!$A74:$R332,8,FALSE)=0,"",VLOOKUP($A68,'Factur-X FR CII D16B - Flux 2'!$A74:$R332,8,FALSE))</f>
        <v>MONTANT</v>
      </c>
      <c r="I68" s="28">
        <f xml:space="preserve"> IF(VLOOKUP($A68,'Factur-X FR CII D16B - Flux 2'!$A74:$R332,9,FALSE)=0,"",VLOOKUP($A68,'Factur-X FR CII D16B - Flux 2'!$A74:$R332,9,FALSE))</f>
        <v>19.600000000000001</v>
      </c>
      <c r="J68" s="28" t="str">
        <f xml:space="preserve"> IF(VLOOKUP($A68,'Factur-X FR CII D16B - Flux 2'!$A74:$R332,10,FALSE)=0,"",VLOOKUP($A68,'Factur-X FR CII D16B - Flux 2'!$A74:$R332,10,FALSE))</f>
        <v/>
      </c>
      <c r="K68" s="55" t="str">
        <f xml:space="preserve"> IF(VLOOKUP($A68,'Factur-X FR CII D16B - Flux 2'!$A74:$R332,11,FALSE)=0,"",VLOOKUP($A68,'Factur-X FR CII D16B - Flux 2'!$A74:$R332,11,FALSE))</f>
        <v/>
      </c>
      <c r="L68" s="27" t="str">
        <f xml:space="preserve"> IF(VLOOKUP($A68,'Factur-X FR CII D16B - Flux 2'!$A74:$R332,12,FALSE)=0,"",VLOOKUP($A68,'Factur-X FR CII D16B - Flux 2'!$A74:$R332,12,FALSE))</f>
        <v>Montant total de la ligne de Facture.</v>
      </c>
      <c r="M68" s="27" t="str">
        <f xml:space="preserve"> IF(VLOOKUP($A68,'Factur-X FR CII D16B - Flux 2'!$A74:$R332,13,FALSE)=0,"",VLOOKUP($A68,'Factur-X FR CII D16B - Flux 2'!$A74:$R332,13,FALSE))</f>
        <v>Ce montant est « net » hors TVA, c'est-à-dire qu'il inclut des remises et charges ou frais au niveau de la ligne ainsi que des autres taxes afférentes.</v>
      </c>
      <c r="N68" s="137" t="str">
        <f>IF(ISERROR(VLOOKUP($A68,'B2B - Flux 1 - UBL'!$A$6:$O864,15,FALSE)),"",VLOOKUP($A68,'B2B - Flux 1 - UBL'!$A$6:$O864,15,FALSE))</f>
        <v>CIBLE</v>
      </c>
      <c r="O68" s="144" t="str">
        <f xml:space="preserve"> IF(VLOOKUP($A68,'Factur-X FR CII D16B - Flux 2'!$A74:$R332,14,FALSE)=0,"",VLOOKUP($A68,'Factur-X FR CII D16B - Flux 2'!$A74:$R332,14,FALSE))</f>
        <v>G1.13</v>
      </c>
      <c r="P68" s="144" t="str">
        <f xml:space="preserve"> IF(VLOOKUP($A68,'Factur-X FR CII D16B - Flux 2'!$A74:$R332,15,FALSE)=0,"",VLOOKUP($A68,'Factur-X FR CII D16B - Flux 2'!$A74:$R332,15,FALSE))</f>
        <v/>
      </c>
      <c r="Q68" s="22" t="str">
        <f xml:space="preserve"> IF(VLOOKUP($A68,'Factur-X FR CII D16B - Flux 2'!$A74:$R332,16,FALSE)=0,"",VLOOKUP($A68,'Factur-X FR CII D16B - Flux 2'!$A74:$R332,16,FALSE))</f>
        <v>BR-24</v>
      </c>
      <c r="R68" s="27" t="str">
        <f xml:space="preserve"> IF(VLOOKUP($A68,'Factur-X FR CII D16B - Flux 2'!$A74:$R332,17,FALSE)=0,"",VLOOKUP($A68,'Factur-X FR CII D16B - Flux 2'!$A74:$R332,17,FALSE))</f>
        <v/>
      </c>
    </row>
    <row r="69" spans="1:18" ht="28.5" x14ac:dyDescent="0.25">
      <c r="A69" s="35" t="s">
        <v>228</v>
      </c>
      <c r="B69" s="29" t="str">
        <f xml:space="preserve"> IF(VLOOKUP($A69,'Factur-X FR CII D16B - Flux 2'!$A75:$R333,2,FALSE)=0,"",VLOOKUP($A69,'Factur-X FR CII D16B - Flux 2'!$A75:$R333,2,FALSE))</f>
        <v>0.1</v>
      </c>
      <c r="C69" s="31"/>
      <c r="D69" s="48" t="str">
        <f xml:space="preserve"> IF(VLOOKUP($A69,'Factur-X FR CII D16B - Flux 2'!$A75:$R333,4,FALSE)=0,"",VLOOKUP($A69,'Factur-X FR CII D16B - Flux 2'!$A75:$R333,4,FALSE))</f>
        <v>PERIODE DE FACTURATION D'UNE LIGNE</v>
      </c>
      <c r="E69" s="37"/>
      <c r="F69" s="33"/>
      <c r="G69" s="101" t="str">
        <f xml:space="preserve"> IF(VLOOKUP($A69,'Factur-X FR CII D16B - Flux 2'!$A75:$R333,7,FALSE)=0,"",VLOOKUP($A69,'Factur-X FR CII D16B - Flux 2'!$A75:$R333,7,FALSE))</f>
        <v>/rsm:CrossIndustryInvoice/rsm:SupplyChainTradeTransaction/ram:IncludedSupplyChainTradeLineItem/ram:SpecifiedLineTradeSettlement/ram:BillingSpecifiedPeriod</v>
      </c>
      <c r="H69" s="67" t="str">
        <f xml:space="preserve"> IF(VLOOKUP($A69,'Factur-X FR CII D16B - Flux 2'!$A75:$R333,8,FALSE)=0,"",VLOOKUP($A69,'Factur-X FR CII D16B - Flux 2'!$A75:$R333,8,FALSE))</f>
        <v/>
      </c>
      <c r="I69" s="118" t="str">
        <f xml:space="preserve"> IF(VLOOKUP($A69,'Factur-X FR CII D16B - Flux 2'!$A75:$R333,9,FALSE)=0,"",VLOOKUP($A69,'Factur-X FR CII D16B - Flux 2'!$A75:$R333,9,FALSE))</f>
        <v/>
      </c>
      <c r="J69" s="173" t="str">
        <f xml:space="preserve"> IF(VLOOKUP($A69,'Factur-X FR CII D16B - Flux 2'!$A75:$R333,10,FALSE)=0,"",VLOOKUP($A69,'Factur-X FR CII D16B - Flux 2'!$A75:$R333,10,FALSE))</f>
        <v/>
      </c>
      <c r="K69" s="118" t="str">
        <f xml:space="preserve"> IF(VLOOKUP($A69,'Factur-X FR CII D16B - Flux 2'!$A75:$R333,11,FALSE)=0,"",VLOOKUP($A69,'Factur-X FR CII D16B - Flux 2'!$A75:$R333,11,FALSE))</f>
        <v/>
      </c>
      <c r="L69" s="132" t="str">
        <f xml:space="preserve"> IF(VLOOKUP($A69,'Factur-X FR CII D16B - Flux 2'!$A75:$R333,12,FALSE)=0,"",VLOOKUP($A69,'Factur-X FR CII D16B - Flux 2'!$A75:$R333,12,FALSE))</f>
        <v>Groupe de termes métiers fournissant des informations sur la période de facturation concernant la ligne de Facture.</v>
      </c>
      <c r="M69" s="132" t="str">
        <f xml:space="preserve"> IF(VLOOKUP($A69,'Factur-X FR CII D16B - Flux 2'!$A75:$R333,13,FALSE)=0,"",VLOOKUP($A69,'Factur-X FR CII D16B - Flux 2'!$A75:$R333,13,FALSE))</f>
        <v>Est également appelé période de livraison de la facture.</v>
      </c>
      <c r="N69" s="138" t="str">
        <f>IF(ISERROR(VLOOKUP($A69,'B2B - Flux 1 - UBL'!$A$6:$O867,15,FALSE)),"",VLOOKUP($A69,'B2B - Flux 1 - UBL'!$A$6:$O867,15,FALSE))</f>
        <v>CIBLE</v>
      </c>
      <c r="O69" s="146" t="str">
        <f xml:space="preserve"> IF(VLOOKUP($A69,'Factur-X FR CII D16B - Flux 2'!$A75:$R333,14,FALSE)=0,"",VLOOKUP($A69,'Factur-X FR CII D16B - Flux 2'!$A75:$R333,14,FALSE))</f>
        <v>G6.09</v>
      </c>
      <c r="P69" s="118" t="str">
        <f xml:space="preserve"> IF(VLOOKUP($A69,'Factur-X FR CII D16B - Flux 2'!$A75:$R333,15,FALSE)=0,"",VLOOKUP($A69,'Factur-X FR CII D16B - Flux 2'!$A75:$R333,15,FALSE))</f>
        <v/>
      </c>
      <c r="Q69" s="156" t="str">
        <f xml:space="preserve"> IF(VLOOKUP($A69,'Factur-X FR CII D16B - Flux 2'!$A75:$R333,16,FALSE)=0,"",VLOOKUP($A69,'Factur-X FR CII D16B - Flux 2'!$A75:$R333,16,FALSE))</f>
        <v/>
      </c>
      <c r="R69" s="118" t="str">
        <f xml:space="preserve"> IF(VLOOKUP($A69,'Factur-X FR CII D16B - Flux 2'!$A75:$R333,17,FALSE)=0,"",VLOOKUP($A69,'Factur-X FR CII D16B - Flux 2'!$A75:$R333,17,FALSE))</f>
        <v/>
      </c>
    </row>
    <row r="70" spans="1:18" ht="42.75" x14ac:dyDescent="0.25">
      <c r="A70" s="43" t="s">
        <v>229</v>
      </c>
      <c r="B70" s="29" t="str">
        <f xml:space="preserve"> IF(VLOOKUP($A70,'Factur-X FR CII D16B - Flux 2'!$A76:$R334,2,FALSE)=0,"",VLOOKUP($A70,'Factur-X FR CII D16B - Flux 2'!$A76:$R334,2,FALSE))</f>
        <v>0.1</v>
      </c>
      <c r="C70" s="31"/>
      <c r="D70" s="49"/>
      <c r="E70" s="50" t="str">
        <f xml:space="preserve"> IF(VLOOKUP($A70,'Factur-X FR CII D16B - Flux 2'!$A76:$R334,5,FALSE)=0,"",VLOOKUP($A70,'Factur-X FR CII D16B - Flux 2'!$A76:$R334,5,FALSE))</f>
        <v>Date de début de période de facturation d'une ligne</v>
      </c>
      <c r="F70" s="50"/>
      <c r="G70" s="101" t="str">
        <f xml:space="preserve"> IF(VLOOKUP($A70,'Factur-X FR CII D16B - Flux 2'!$A76:$R334,7,FALSE)=0,"",VLOOKUP($A70,'Factur-X FR CII D16B - Flux 2'!$A76:$R334,7,FALSE))</f>
        <v>/rsm:CrossIndustryInvoice/rsm:SupplyChainTradeTransaction/ram:IncludedSupplyChainTradeLineItem/ram:SpecifiedLineTradeSettlement/ram:BillingSpecifiedPeriod/ram:StartDateTime/udt:DateTimeString</v>
      </c>
      <c r="H70" s="47" t="str">
        <f xml:space="preserve"> IF(VLOOKUP($A70,'Factur-X FR CII D16B - Flux 2'!$A76:$R334,8,FALSE)=0,"",VLOOKUP($A70,'Factur-X FR CII D16B - Flux 2'!$A76:$R334,8,FALSE))</f>
        <v>DATE</v>
      </c>
      <c r="I70" s="47" t="str">
        <f xml:space="preserve"> IF(VLOOKUP($A70,'Factur-X FR CII D16B - Flux 2'!$A76:$R334,9,FALSE)=0,"",VLOOKUP($A70,'Factur-X FR CII D16B - Flux 2'!$A76:$R334,9,FALSE))</f>
        <v>ISO</v>
      </c>
      <c r="J70" s="28" t="str">
        <f ca="1" xml:space="preserve"> IF(VLOOKUP($A70,'Factur-X FR CII D16B - Flux 2'!$A76:$R334,10,FALSE)=0,"",VLOOKUP($A70,'Factur-X FR CII D16B - Flux 2'!$A76:$R334,10,FALSE))</f>
        <v>AAAAMMJJ</v>
      </c>
      <c r="K70" s="55" t="str">
        <f xml:space="preserve"> IF(VLOOKUP($A70,'Factur-X FR CII D16B - Flux 2'!$A76:$R334,11,FALSE)=0,"",VLOOKUP($A70,'Factur-X FR CII D16B - Flux 2'!$A76:$R334,11,FALSE))</f>
        <v/>
      </c>
      <c r="L70" s="27" t="str">
        <f xml:space="preserve"> IF(VLOOKUP($A70,'Factur-X FR CII D16B - Flux 2'!$A76:$R334,12,FALSE)=0,"",VLOOKUP($A70,'Factur-X FR CII D16B - Flux 2'!$A76:$R334,12,FALSE))</f>
        <v>Date à laquelle la période de facturation commence pour cette ligne de Facture.</v>
      </c>
      <c r="M70" s="27" t="str">
        <f xml:space="preserve"> IF(VLOOKUP($A70,'Factur-X FR CII D16B - Flux 2'!$A76:$R334,13,FALSE)=0,"",VLOOKUP($A70,'Factur-X FR CII D16B - Flux 2'!$A76:$R334,13,FALSE))</f>
        <v>Cette date correspond au premier jour de la période.</v>
      </c>
      <c r="N70" s="137" t="str">
        <f>IF(ISERROR(VLOOKUP($A70,'B2B - Flux 1 - UBL'!$A$6:$O868,15,FALSE)),"",VLOOKUP($A70,'B2B - Flux 1 - UBL'!$A$6:$O868,15,FALSE))</f>
        <v>CIBLE</v>
      </c>
      <c r="O70" s="144" t="str">
        <f xml:space="preserve"> IF(VLOOKUP($A70,'Factur-X FR CII D16B - Flux 2'!$A76:$R334,14,FALSE)=0,"",VLOOKUP($A70,'Factur-X FR CII D16B - Flux 2'!$A76:$R334,14,FALSE))</f>
        <v>G1.09
G1.36
G6.09</v>
      </c>
      <c r="P70" s="144" t="str">
        <f xml:space="preserve"> IF(VLOOKUP($A70,'Factur-X FR CII D16B - Flux 2'!$A76:$R334,15,FALSE)=0,"",VLOOKUP($A70,'Factur-X FR CII D16B - Flux 2'!$A76:$R334,15,FALSE))</f>
        <v/>
      </c>
      <c r="Q70" s="22" t="str">
        <f xml:space="preserve"> IF(VLOOKUP($A70,'Factur-X FR CII D16B - Flux 2'!$A76:$R334,16,FALSE)=0,"",VLOOKUP($A70,'Factur-X FR CII D16B - Flux 2'!$A76:$R334,16,FALSE))</f>
        <v>BR-CO-20</v>
      </c>
      <c r="R70" s="27" t="str">
        <f xml:space="preserve"> IF(VLOOKUP($A70,'Factur-X FR CII D16B - Flux 2'!$A76:$R334,17,FALSE)=0,"",VLOOKUP($A70,'Factur-X FR CII D16B - Flux 2'!$A76:$R334,17,FALSE))</f>
        <v/>
      </c>
    </row>
    <row r="71" spans="1:18" ht="42.75" x14ac:dyDescent="0.25">
      <c r="A71" s="43" t="s">
        <v>231</v>
      </c>
      <c r="B71" s="29" t="str">
        <f xml:space="preserve"> IF(VLOOKUP($A71,'Factur-X FR CII D16B - Flux 2'!$A77:$R335,2,FALSE)=0,"",VLOOKUP($A71,'Factur-X FR CII D16B - Flux 2'!$A77:$R335,2,FALSE))</f>
        <v>0.1</v>
      </c>
      <c r="C71" s="31"/>
      <c r="D71" s="49"/>
      <c r="E71" s="50" t="str">
        <f xml:space="preserve"> IF(VLOOKUP($A71,'Factur-X FR CII D16B - Flux 2'!$A77:$R335,5,FALSE)=0,"",VLOOKUP($A71,'Factur-X FR CII D16B - Flux 2'!$A77:$R335,5,FALSE))</f>
        <v>Date de fin de période de facturation d'une ligne</v>
      </c>
      <c r="F71" s="50"/>
      <c r="G71" s="101" t="str">
        <f xml:space="preserve"> IF(VLOOKUP($A71,'Factur-X FR CII D16B - Flux 2'!$A77:$R335,7,FALSE)=0,"",VLOOKUP($A71,'Factur-X FR CII D16B - Flux 2'!$A77:$R335,7,FALSE))</f>
        <v>/rsm:CrossIndustryInvoice/rsm:SupplyChainTradeTransaction/ram:IncludedSupplyChainTradeLineItem/ram:SpecifiedLineTradeSettlement/ram:BillingSpecifiedPeriod/ram:EndDateTime/udt:DateTimeString</v>
      </c>
      <c r="H71" s="47" t="str">
        <f xml:space="preserve"> IF(VLOOKUP($A71,'Factur-X FR CII D16B - Flux 2'!$A77:$R335,8,FALSE)=0,"",VLOOKUP($A71,'Factur-X FR CII D16B - Flux 2'!$A77:$R335,8,FALSE))</f>
        <v>DATE</v>
      </c>
      <c r="I71" s="47" t="str">
        <f xml:space="preserve"> IF(VLOOKUP($A71,'Factur-X FR CII D16B - Flux 2'!$A77:$R335,9,FALSE)=0,"",VLOOKUP($A71,'Factur-X FR CII D16B - Flux 2'!$A77:$R335,9,FALSE))</f>
        <v>ISO</v>
      </c>
      <c r="J71" s="28" t="str">
        <f ca="1" xml:space="preserve"> IF(VLOOKUP($A71,'Factur-X FR CII D16B - Flux 2'!$A77:$R335,10,FALSE)=0,"",VLOOKUP($A71,'Factur-X FR CII D16B - Flux 2'!$A77:$R335,10,FALSE))</f>
        <v>AAAAMMJJ</v>
      </c>
      <c r="K71" s="55" t="str">
        <f xml:space="preserve"> IF(VLOOKUP($A71,'Factur-X FR CII D16B - Flux 2'!$A77:$R335,11,FALSE)=0,"",VLOOKUP($A71,'Factur-X FR CII D16B - Flux 2'!$A77:$R335,11,FALSE))</f>
        <v/>
      </c>
      <c r="L71" s="27" t="str">
        <f xml:space="preserve"> IF(VLOOKUP($A71,'Factur-X FR CII D16B - Flux 2'!$A77:$R335,12,FALSE)=0,"",VLOOKUP($A71,'Factur-X FR CII D16B - Flux 2'!$A77:$R335,12,FALSE))</f>
        <v>Date à laquelle la période de facturation se termine pour cette ligne de Facture.</v>
      </c>
      <c r="M71" s="27" t="str">
        <f xml:space="preserve"> IF(VLOOKUP($A71,'Factur-X FR CII D16B - Flux 2'!$A77:$R335,13,FALSE)=0,"",VLOOKUP($A71,'Factur-X FR CII D16B - Flux 2'!$A77:$R335,13,FALSE))</f>
        <v>Cette date correspond au dernier jour de la période.</v>
      </c>
      <c r="N71" s="137" t="str">
        <f>IF(ISERROR(VLOOKUP($A71,'B2B - Flux 1 - UBL'!$A$6:$O869,15,FALSE)),"",VLOOKUP($A71,'B2B - Flux 1 - UBL'!$A$6:$O869,15,FALSE))</f>
        <v>CIBLE</v>
      </c>
      <c r="O71" s="144" t="str">
        <f xml:space="preserve"> IF(VLOOKUP($A71,'Factur-X FR CII D16B - Flux 2'!$A77:$R335,14,FALSE)=0,"",VLOOKUP($A71,'Factur-X FR CII D16B - Flux 2'!$A77:$R335,14,FALSE))</f>
        <v>G1.09
G1.36
G6.09</v>
      </c>
      <c r="P71" s="144" t="str">
        <f xml:space="preserve"> IF(VLOOKUP($A71,'Factur-X FR CII D16B - Flux 2'!$A77:$R335,15,FALSE)=0,"",VLOOKUP($A71,'Factur-X FR CII D16B - Flux 2'!$A77:$R335,15,FALSE))</f>
        <v/>
      </c>
      <c r="Q71" s="22" t="str">
        <f xml:space="preserve"> IF(VLOOKUP($A71,'Factur-X FR CII D16B - Flux 2'!$A77:$R335,16,FALSE)=0,"",VLOOKUP($A71,'Factur-X FR CII D16B - Flux 2'!$A77:$R335,16,FALSE))</f>
        <v>BR-30
BR-CO-20</v>
      </c>
      <c r="R71" s="27" t="str">
        <f xml:space="preserve"> IF(VLOOKUP($A71,'Factur-X FR CII D16B - Flux 2'!$A77:$R335,17,FALSE)=0,"",VLOOKUP($A71,'Factur-X FR CII D16B - Flux 2'!$A77:$R335,17,FALSE))</f>
        <v/>
      </c>
    </row>
    <row r="72" spans="1:18" ht="42.75" x14ac:dyDescent="0.25">
      <c r="A72" s="35" t="s">
        <v>234</v>
      </c>
      <c r="B72" s="29" t="str">
        <f xml:space="preserve"> IF(VLOOKUP($A72,'Factur-X FR CII D16B - Flux 2'!$A78:$R336,2,FALSE)=0,"",VLOOKUP($A72,'Factur-X FR CII D16B - Flux 2'!$A78:$R336,2,FALSE))</f>
        <v>0.N</v>
      </c>
      <c r="C72" s="31"/>
      <c r="D72" s="48" t="str">
        <f xml:space="preserve"> IF(VLOOKUP($A72,'Factur-X FR CII D16B - Flux 2'!$A78:$R336,4,FALSE)=0,"",VLOOKUP($A72,'Factur-X FR CII D16B - Flux 2'!$A78:$R336,4,FALSE))</f>
        <v>REMISE DE LIGNE DE FACTURE</v>
      </c>
      <c r="E72" s="37"/>
      <c r="F72" s="33"/>
      <c r="G72" s="101" t="str">
        <f xml:space="preserve"> IF(VLOOKUP($A72,'Factur-X FR CII D16B - Flux 2'!$A78:$R336,7,FALSE)=0,"",VLOOKUP($A72,'Factur-X FR CII D16B - Flux 2'!$A78:$R336,7,FALSE))</f>
        <v>/rsm:CrossIndustryInvoice/rsm:SupplyChainTradeTransaction/ram:IncludedSupplyChainTradeLineItem/ram:SpecifiedLineTradeSettlement/ram:SpecifiedTradeAllowanceCharge</v>
      </c>
      <c r="H72" s="67" t="str">
        <f xml:space="preserve"> IF(VLOOKUP($A72,'Factur-X FR CII D16B - Flux 2'!$A78:$R336,8,FALSE)=0,"",VLOOKUP($A72,'Factur-X FR CII D16B - Flux 2'!$A78:$R336,8,FALSE))</f>
        <v/>
      </c>
      <c r="I72" s="118" t="str">
        <f xml:space="preserve"> IF(VLOOKUP($A72,'Factur-X FR CII D16B - Flux 2'!$A78:$R336,9,FALSE)=0,"",VLOOKUP($A72,'Factur-X FR CII D16B - Flux 2'!$A78:$R336,9,FALSE))</f>
        <v/>
      </c>
      <c r="J72" s="173" t="str">
        <f xml:space="preserve"> IF(VLOOKUP($A72,'Factur-X FR CII D16B - Flux 2'!$A78:$R336,10,FALSE)=0,"",VLOOKUP($A72,'Factur-X FR CII D16B - Flux 2'!$A78:$R336,10,FALSE))</f>
        <v/>
      </c>
      <c r="K72" s="118" t="str">
        <f xml:space="preserve"> IF(VLOOKUP($A72,'Factur-X FR CII D16B - Flux 2'!$A78:$R336,11,FALSE)=0,"",VLOOKUP($A72,'Factur-X FR CII D16B - Flux 2'!$A78:$R336,11,FALSE))</f>
        <v/>
      </c>
      <c r="L72" s="132" t="str">
        <f xml:space="preserve"> IF(VLOOKUP($A72,'Factur-X FR CII D16B - Flux 2'!$A78:$R336,12,FALSE)=0,"",VLOOKUP($A72,'Factur-X FR CII D16B - Flux 2'!$A78:$R336,12,FALSE))</f>
        <v>Groupe de termes métiers fournissant des informations sur les remises applicables à une ligne de Facture.</v>
      </c>
      <c r="M72" s="132" t="str">
        <f xml:space="preserve"> IF(VLOOKUP($A72,'Factur-X FR CII D16B - Flux 2'!$A78:$R336,13,FALSE)=0,"",VLOOKUP($A72,'Factur-X FR CII D16B - Flux 2'!$A78:$R336,13,FALSE))</f>
        <v/>
      </c>
      <c r="N72" s="138" t="str">
        <f>IF(ISERROR(VLOOKUP($A72,'B2B - Flux 1 - UBL'!$A$6:$O870,15,FALSE)),"",VLOOKUP($A72,'B2B - Flux 1 - UBL'!$A$6:$O870,15,FALSE))</f>
        <v>CIBLE</v>
      </c>
      <c r="O72" s="146" t="str">
        <f xml:space="preserve"> IF(VLOOKUP($A72,'Factur-X FR CII D16B - Flux 2'!$A78:$R336,14,FALSE)=0,"",VLOOKUP($A72,'Factur-X FR CII D16B - Flux 2'!$A78:$R336,14,FALSE))</f>
        <v/>
      </c>
      <c r="P72" s="118" t="str">
        <f xml:space="preserve"> IF(VLOOKUP($A72,'Factur-X FR CII D16B - Flux 2'!$A78:$R336,15,FALSE)=0,"",VLOOKUP($A72,'Factur-X FR CII D16B - Flux 2'!$A78:$R336,15,FALSE))</f>
        <v/>
      </c>
      <c r="Q72" s="156" t="str">
        <f xml:space="preserve"> IF(VLOOKUP($A72,'Factur-X FR CII D16B - Flux 2'!$A78:$R336,16,FALSE)=0,"",VLOOKUP($A72,'Factur-X FR CII D16B - Flux 2'!$A78:$R336,16,FALSE))</f>
        <v/>
      </c>
      <c r="R72" s="118" t="str">
        <f xml:space="preserve"> IF(VLOOKUP($A72,'Factur-X FR CII D16B - Flux 2'!$A78:$R336,17,FALSE)=0,"",VLOOKUP($A72,'Factur-X FR CII D16B - Flux 2'!$A78:$R336,17,FALSE))</f>
        <v/>
      </c>
    </row>
    <row r="73" spans="1:18" ht="42.75" x14ac:dyDescent="0.25">
      <c r="A73" s="43" t="s">
        <v>235</v>
      </c>
      <c r="B73" s="29" t="str">
        <f xml:space="preserve"> IF(VLOOKUP($A73,'Factur-X FR CII D16B - Flux 2'!$A79:$R337,2,FALSE)=0,"",VLOOKUP($A73,'Factur-X FR CII D16B - Flux 2'!$A79:$R337,2,FALSE))</f>
        <v>1.1</v>
      </c>
      <c r="C73" s="31"/>
      <c r="D73" s="49"/>
      <c r="E73" s="50" t="str">
        <f xml:space="preserve"> IF(VLOOKUP($A73,'Factur-X FR CII D16B - Flux 2'!$A79:$R337,5,FALSE)=0,"",VLOOKUP($A73,'Factur-X FR CII D16B - Flux 2'!$A79:$R337,5,FALSE))</f>
        <v>Montant d'une remise, hors TVA</v>
      </c>
      <c r="F73" s="50"/>
      <c r="G73" s="101" t="str">
        <f xml:space="preserve"> IF(VLOOKUP($A73,'Factur-X FR CII D16B - Flux 2'!$A79:$R337,7,FALSE)=0,"",VLOOKUP($A73,'Factur-X FR CII D16B - Flux 2'!$A79:$R337,7,FALSE))</f>
        <v>/rsm:CrossIndustryInvoice/rsm:SupplyChainTradeTransaction/ram:IncludedSupplyChainTradeLineItem/ram:SpecifiedLineTradeSettlement/ram:SpecifiedTradeAllowanceCharge/ram:ActualAmount</v>
      </c>
      <c r="H73" s="29" t="str">
        <f xml:space="preserve"> IF(VLOOKUP($A73,'Factur-X FR CII D16B - Flux 2'!$A79:$R337,8,FALSE)=0,"",VLOOKUP($A73,'Factur-X FR CII D16B - Flux 2'!$A79:$R337,8,FALSE))</f>
        <v>MONTANT</v>
      </c>
      <c r="I73" s="28">
        <f xml:space="preserve"> IF(VLOOKUP($A73,'Factur-X FR CII D16B - Flux 2'!$A79:$R337,9,FALSE)=0,"",VLOOKUP($A73,'Factur-X FR CII D16B - Flux 2'!$A79:$R337,9,FALSE))</f>
        <v>19.600000000000001</v>
      </c>
      <c r="J73" s="28" t="str">
        <f xml:space="preserve"> IF(VLOOKUP($A73,'Factur-X FR CII D16B - Flux 2'!$A79:$R337,10,FALSE)=0,"",VLOOKUP($A73,'Factur-X FR CII D16B - Flux 2'!$A79:$R337,10,FALSE))</f>
        <v/>
      </c>
      <c r="K73" s="55" t="str">
        <f xml:space="preserve"> IF(VLOOKUP($A73,'Factur-X FR CII D16B - Flux 2'!$A79:$R337,11,FALSE)=0,"",VLOOKUP($A73,'Factur-X FR CII D16B - Flux 2'!$A79:$R337,11,FALSE))</f>
        <v/>
      </c>
      <c r="L73" s="27" t="str">
        <f xml:space="preserve"> IF(VLOOKUP($A73,'Factur-X FR CII D16B - Flux 2'!$A79:$R337,12,FALSE)=0,"",VLOOKUP($A73,'Factur-X FR CII D16B - Flux 2'!$A79:$R337,12,FALSE))</f>
        <v>Montant d'une remise, hors TVA.</v>
      </c>
      <c r="M73" s="27" t="str">
        <f xml:space="preserve"> IF(VLOOKUP($A73,'Factur-X FR CII D16B - Flux 2'!$A79:$R337,13,FALSE)=0,"",VLOOKUP($A73,'Factur-X FR CII D16B - Flux 2'!$A79:$R337,13,FALSE))</f>
        <v/>
      </c>
      <c r="N73" s="137" t="str">
        <f>IF(ISERROR(VLOOKUP($A73,'B2B - Flux 1 - UBL'!$A$6:$O871,15,FALSE)),"",VLOOKUP($A73,'B2B - Flux 1 - UBL'!$A$6:$O871,15,FALSE))</f>
        <v>CIBLE</v>
      </c>
      <c r="O73" s="144" t="str">
        <f xml:space="preserve"> IF(VLOOKUP($A73,'Factur-X FR CII D16B - Flux 2'!$A79:$R337,14,FALSE)=0,"",VLOOKUP($A73,'Factur-X FR CII D16B - Flux 2'!$A79:$R337,14,FALSE))</f>
        <v>G1.13</v>
      </c>
      <c r="P73" s="144" t="str">
        <f xml:space="preserve"> IF(VLOOKUP($A73,'Factur-X FR CII D16B - Flux 2'!$A79:$R337,15,FALSE)=0,"",VLOOKUP($A73,'Factur-X FR CII D16B - Flux 2'!$A79:$R337,15,FALSE))</f>
        <v/>
      </c>
      <c r="Q73" s="22" t="str">
        <f xml:space="preserve"> IF(VLOOKUP($A73,'Factur-X FR CII D16B - Flux 2'!$A79:$R337,16,FALSE)=0,"",VLOOKUP($A73,'Factur-X FR CII D16B - Flux 2'!$A79:$R337,16,FALSE))</f>
        <v>BR-41</v>
      </c>
      <c r="R73" s="27" t="str">
        <f xml:space="preserve"> IF(VLOOKUP($A73,'Factur-X FR CII D16B - Flux 2'!$A79:$R337,17,FALSE)=0,"",VLOOKUP($A73,'Factur-X FR CII D16B - Flux 2'!$A79:$R337,17,FALSE))</f>
        <v/>
      </c>
    </row>
    <row r="74" spans="1:18" ht="42.75" x14ac:dyDescent="0.25">
      <c r="A74" s="23" t="s">
        <v>237</v>
      </c>
      <c r="B74" s="29" t="str">
        <f xml:space="preserve"> IF(VLOOKUP($A74,'Factur-X FR CII D16B - Flux 2'!$A80:$R338,2,FALSE)=0,"",VLOOKUP($A74,'Factur-X FR CII D16B - Flux 2'!$A80:$R338,2,FALSE))</f>
        <v>0.N</v>
      </c>
      <c r="C74" s="31"/>
      <c r="D74" s="48" t="str">
        <f xml:space="preserve"> IF(VLOOKUP($A74,'Factur-X FR CII D16B - Flux 2'!$A80:$R338,4,FALSE)=0,"",VLOOKUP($A74,'Factur-X FR CII D16B - Flux 2'!$A80:$R338,4,FALSE))</f>
        <v>CHARGE OU FRAIS D'UNE LIGNE DE FACTURE</v>
      </c>
      <c r="E74" s="37"/>
      <c r="F74" s="33"/>
      <c r="G74" s="101" t="str">
        <f xml:space="preserve"> IF(VLOOKUP($A74,'Factur-X FR CII D16B - Flux 2'!$A80:$R338,7,FALSE)=0,"",VLOOKUP($A74,'Factur-X FR CII D16B - Flux 2'!$A80:$R338,7,FALSE))</f>
        <v>/rsm:CrossIndustryInvoice/rsm:SupplyChainTradeTransaction/ram:IncludedSupplyChainTradeLineItem/ram:SpecifiedLineTradeSettlement/ram:SpecifiedTradeAllowanceCharge</v>
      </c>
      <c r="H74" s="67" t="str">
        <f xml:space="preserve"> IF(VLOOKUP($A74,'Factur-X FR CII D16B - Flux 2'!$A80:$R338,8,FALSE)=0,"",VLOOKUP($A74,'Factur-X FR CII D16B - Flux 2'!$A80:$R338,8,FALSE))</f>
        <v/>
      </c>
      <c r="I74" s="118" t="str">
        <f xml:space="preserve"> IF(VLOOKUP($A74,'Factur-X FR CII D16B - Flux 2'!$A80:$R338,9,FALSE)=0,"",VLOOKUP($A74,'Factur-X FR CII D16B - Flux 2'!$A80:$R338,9,FALSE))</f>
        <v/>
      </c>
      <c r="J74" s="173" t="str">
        <f xml:space="preserve"> IF(VLOOKUP($A74,'Factur-X FR CII D16B - Flux 2'!$A80:$R338,10,FALSE)=0,"",VLOOKUP($A74,'Factur-X FR CII D16B - Flux 2'!$A80:$R338,10,FALSE))</f>
        <v/>
      </c>
      <c r="K74" s="118" t="str">
        <f xml:space="preserve"> IF(VLOOKUP($A74,'Factur-X FR CII D16B - Flux 2'!$A80:$R338,11,FALSE)=0,"",VLOOKUP($A74,'Factur-X FR CII D16B - Flux 2'!$A80:$R338,11,FALSE))</f>
        <v/>
      </c>
      <c r="L74" s="132" t="str">
        <f xml:space="preserve"> IF(VLOOKUP($A74,'Factur-X FR CII D16B - Flux 2'!$A80:$R338,12,FALSE)=0,"",VLOOKUP($A74,'Factur-X FR CII D16B - Flux 2'!$A80:$R338,12,FALSE))</f>
        <v>Groupe de termes métiers fournissant des informations sur les charges et frais et les taxes autres que la TVA applicables à une ligne de Facture individuelle.</v>
      </c>
      <c r="M74" s="132" t="str">
        <f xml:space="preserve"> IF(VLOOKUP($A74,'Factur-X FR CII D16B - Flux 2'!$A80:$R338,13,FALSE)=0,"",VLOOKUP($A74,'Factur-X FR CII D16B - Flux 2'!$A80:$R338,13,FALSE))</f>
        <v>Toutes les charges et  frais et taxes sont supposés être assujettis au même taux de TVA que la ligne de Facture.</v>
      </c>
      <c r="N74" s="138" t="str">
        <f>IF(ISERROR(VLOOKUP($A74,'B2B - Flux 1 - UBL'!$A$6:$O876,15,FALSE)),"",VLOOKUP($A74,'B2B - Flux 1 - UBL'!$A$6:$O876,15,FALSE))</f>
        <v>CIBLE</v>
      </c>
      <c r="O74" s="146" t="str">
        <f xml:space="preserve"> IF(VLOOKUP($A74,'Factur-X FR CII D16B - Flux 2'!$A80:$R338,14,FALSE)=0,"",VLOOKUP($A74,'Factur-X FR CII D16B - Flux 2'!$A80:$R338,14,FALSE))</f>
        <v/>
      </c>
      <c r="P74" s="118" t="str">
        <f xml:space="preserve"> IF(VLOOKUP($A74,'Factur-X FR CII D16B - Flux 2'!$A80:$R338,15,FALSE)=0,"",VLOOKUP($A74,'Factur-X FR CII D16B - Flux 2'!$A80:$R338,15,FALSE))</f>
        <v/>
      </c>
      <c r="Q74" s="156" t="str">
        <f xml:space="preserve"> IF(VLOOKUP($A74,'Factur-X FR CII D16B - Flux 2'!$A80:$R338,16,FALSE)=0,"",VLOOKUP($A74,'Factur-X FR CII D16B - Flux 2'!$A80:$R338,16,FALSE))</f>
        <v/>
      </c>
      <c r="R74" s="118" t="str">
        <f xml:space="preserve"> IF(VLOOKUP($A74,'Factur-X FR CII D16B - Flux 2'!$A80:$R338,17,FALSE)=0,"",VLOOKUP($A74,'Factur-X FR CII D16B - Flux 2'!$A80:$R338,17,FALSE))</f>
        <v/>
      </c>
    </row>
    <row r="75" spans="1:18" ht="42.75" x14ac:dyDescent="0.25">
      <c r="A75" s="43" t="s">
        <v>238</v>
      </c>
      <c r="B75" s="29" t="str">
        <f xml:space="preserve"> IF(VLOOKUP($A75,'Factur-X FR CII D16B - Flux 2'!$A81:$R339,2,FALSE)=0,"",VLOOKUP($A75,'Factur-X FR CII D16B - Flux 2'!$A81:$R339,2,FALSE))</f>
        <v>1.1</v>
      </c>
      <c r="C75" s="31"/>
      <c r="D75" s="49"/>
      <c r="E75" s="50" t="str">
        <f xml:space="preserve"> IF(VLOOKUP($A75,'Factur-X FR CII D16B - Flux 2'!$A81:$R339,5,FALSE)=0,"",VLOOKUP($A75,'Factur-X FR CII D16B - Flux 2'!$A81:$R339,5,FALSE))</f>
        <v>Montant des charges ou frais</v>
      </c>
      <c r="F75" s="50"/>
      <c r="G75" s="101" t="str">
        <f xml:space="preserve"> IF(VLOOKUP($A75,'Factur-X FR CII D16B - Flux 2'!$A81:$R339,7,FALSE)=0,"",VLOOKUP($A75,'Factur-X FR CII D16B - Flux 2'!$A81:$R339,7,FALSE))</f>
        <v>/rsm:CrossIndustryInvoice/rsm:SupplyChainTradeTransaction/ram:IncludedSupplyChainTradeLineItem/ram:SpecifiedLineTradeSettlement/ram:SpecifiedTradeAllowanceCharge/ram:ActualAmount</v>
      </c>
      <c r="H75" s="29" t="str">
        <f xml:space="preserve"> IF(VLOOKUP($A75,'Factur-X FR CII D16B - Flux 2'!$A81:$R339,8,FALSE)=0,"",VLOOKUP($A75,'Factur-X FR CII D16B - Flux 2'!$A81:$R339,8,FALSE))</f>
        <v>MONTANT</v>
      </c>
      <c r="I75" s="28">
        <f xml:space="preserve"> IF(VLOOKUP($A75,'Factur-X FR CII D16B - Flux 2'!$A81:$R339,9,FALSE)=0,"",VLOOKUP($A75,'Factur-X FR CII D16B - Flux 2'!$A81:$R339,9,FALSE))</f>
        <v>19.600000000000001</v>
      </c>
      <c r="J75" s="28" t="str">
        <f xml:space="preserve"> IF(VLOOKUP($A75,'Factur-X FR CII D16B - Flux 2'!$A81:$R339,10,FALSE)=0,"",VLOOKUP($A75,'Factur-X FR CII D16B - Flux 2'!$A81:$R339,10,FALSE))</f>
        <v/>
      </c>
      <c r="K75" s="55" t="str">
        <f xml:space="preserve"> IF(VLOOKUP($A75,'Factur-X FR CII D16B - Flux 2'!$A81:$R339,11,FALSE)=0,"",VLOOKUP($A75,'Factur-X FR CII D16B - Flux 2'!$A81:$R339,11,FALSE))</f>
        <v/>
      </c>
      <c r="L75" s="27" t="str">
        <f xml:space="preserve"> IF(VLOOKUP($A75,'Factur-X FR CII D16B - Flux 2'!$A81:$R339,12,FALSE)=0,"",VLOOKUP($A75,'Factur-X FR CII D16B - Flux 2'!$A81:$R339,12,FALSE))</f>
        <v>Montant de frais, hors TVA.</v>
      </c>
      <c r="M75" s="27" t="str">
        <f xml:space="preserve"> IF(VLOOKUP($A75,'Factur-X FR CII D16B - Flux 2'!$A81:$R339,13,FALSE)=0,"",VLOOKUP($A75,'Factur-X FR CII D16B - Flux 2'!$A81:$R339,13,FALSE))</f>
        <v/>
      </c>
      <c r="N75" s="137" t="str">
        <f>IF(ISERROR(VLOOKUP($A75,'B2B - Flux 1 - UBL'!$A$6:$O877,15,FALSE)),"",VLOOKUP($A75,'B2B - Flux 1 - UBL'!$A$6:$O877,15,FALSE))</f>
        <v>CIBLE</v>
      </c>
      <c r="O75" s="144" t="str">
        <f xml:space="preserve"> IF(VLOOKUP($A75,'Factur-X FR CII D16B - Flux 2'!$A81:$R339,14,FALSE)=0,"",VLOOKUP($A75,'Factur-X FR CII D16B - Flux 2'!$A81:$R339,14,FALSE))</f>
        <v>G1.13</v>
      </c>
      <c r="P75" s="144" t="str">
        <f xml:space="preserve"> IF(VLOOKUP($A75,'Factur-X FR CII D16B - Flux 2'!$A81:$R339,15,FALSE)=0,"",VLOOKUP($A75,'Factur-X FR CII D16B - Flux 2'!$A81:$R339,15,FALSE))</f>
        <v/>
      </c>
      <c r="Q75" s="22" t="str">
        <f xml:space="preserve"> IF(VLOOKUP($A75,'Factur-X FR CII D16B - Flux 2'!$A81:$R339,16,FALSE)=0,"",VLOOKUP($A75,'Factur-X FR CII D16B - Flux 2'!$A81:$R339,16,FALSE))</f>
        <v>BR-43</v>
      </c>
      <c r="R75" s="27" t="str">
        <f xml:space="preserve"> IF(VLOOKUP($A75,'Factur-X FR CII D16B - Flux 2'!$A81:$R339,17,FALSE)=0,"",VLOOKUP($A75,'Factur-X FR CII D16B - Flux 2'!$A81:$R339,17,FALSE))</f>
        <v/>
      </c>
    </row>
    <row r="76" spans="1:18" ht="42.75" x14ac:dyDescent="0.25">
      <c r="A76" s="35" t="s">
        <v>240</v>
      </c>
      <c r="B76" s="29" t="str">
        <f xml:space="preserve"> IF(VLOOKUP($A76,'Factur-X FR CII D16B - Flux 2'!$A82:$R340,2,FALSE)=0,"",VLOOKUP($A76,'Factur-X FR CII D16B - Flux 2'!$A82:$R340,2,FALSE))</f>
        <v>1.1</v>
      </c>
      <c r="C76" s="31"/>
      <c r="D76" s="48" t="str">
        <f xml:space="preserve"> IF(VLOOKUP($A76,'Factur-X FR CII D16B - Flux 2'!$A82:$R340,4,FALSE)=0,"",VLOOKUP($A76,'Factur-X FR CII D16B - Flux 2'!$A82:$R340,4,FALSE))</f>
        <v>DÉTAIL DU PRIX</v>
      </c>
      <c r="E76" s="37"/>
      <c r="F76" s="33"/>
      <c r="G76" s="101" t="str">
        <f xml:space="preserve"> IF(VLOOKUP($A76,'Factur-X FR CII D16B - Flux 2'!$A82:$R340,7,FALSE)=0,"",VLOOKUP($A76,'Factur-X FR CII D16B - Flux 2'!$A82:$R340,7,FALSE))</f>
        <v>/rsm:CrossIndustryInvoice/rsm:SupplyChainTradeTransaction/ram:IncludedSupplyChainTradeLineItem/ram:SpecifiedLineTradeAgreement</v>
      </c>
      <c r="H76" s="67" t="str">
        <f xml:space="preserve"> IF(VLOOKUP($A76,'Factur-X FR CII D16B - Flux 2'!$A82:$R340,8,FALSE)=0,"",VLOOKUP($A76,'Factur-X FR CII D16B - Flux 2'!$A82:$R340,8,FALSE))</f>
        <v/>
      </c>
      <c r="I76" s="118" t="str">
        <f xml:space="preserve"> IF(VLOOKUP($A76,'Factur-X FR CII D16B - Flux 2'!$A82:$R340,9,FALSE)=0,"",VLOOKUP($A76,'Factur-X FR CII D16B - Flux 2'!$A82:$R340,9,FALSE))</f>
        <v/>
      </c>
      <c r="J76" s="173" t="str">
        <f xml:space="preserve"> IF(VLOOKUP($A76,'Factur-X FR CII D16B - Flux 2'!$A82:$R340,10,FALSE)=0,"",VLOOKUP($A76,'Factur-X FR CII D16B - Flux 2'!$A82:$R340,10,FALSE))</f>
        <v/>
      </c>
      <c r="K76" s="118" t="str">
        <f xml:space="preserve"> IF(VLOOKUP($A76,'Factur-X FR CII D16B - Flux 2'!$A82:$R340,11,FALSE)=0,"",VLOOKUP($A76,'Factur-X FR CII D16B - Flux 2'!$A82:$R340,11,FALSE))</f>
        <v/>
      </c>
      <c r="L76" s="132" t="str">
        <f xml:space="preserve"> IF(VLOOKUP($A76,'Factur-X FR CII D16B - Flux 2'!$A82:$R340,12,FALSE)=0,"",VLOOKUP($A76,'Factur-X FR CII D16B - Flux 2'!$A82:$R340,12,FALSE))</f>
        <v>Groupe de termes métiers fournissant des informations sur le prix appliqué pour les biens et services facturés sur la ligne de Facture.</v>
      </c>
      <c r="M76" s="132" t="str">
        <f xml:space="preserve"> IF(VLOOKUP($A76,'Factur-X FR CII D16B - Flux 2'!$A82:$R340,13,FALSE)=0,"",VLOOKUP($A76,'Factur-X FR CII D16B - Flux 2'!$A82:$R340,13,FALSE))</f>
        <v/>
      </c>
      <c r="N76" s="138" t="str">
        <f>IF(ISERROR(VLOOKUP($A76,'B2B - Flux 1 - UBL'!$A$6:$O882,15,FALSE)),"",VLOOKUP($A76,'B2B - Flux 1 - UBL'!$A$6:$O882,15,FALSE))</f>
        <v>CIBLE</v>
      </c>
      <c r="O76" s="146" t="str">
        <f xml:space="preserve"> IF(VLOOKUP($A76,'Factur-X FR CII D16B - Flux 2'!$A82:$R340,14,FALSE)=0,"",VLOOKUP($A76,'Factur-X FR CII D16B - Flux 2'!$A82:$R340,14,FALSE))</f>
        <v/>
      </c>
      <c r="P76" s="118" t="str">
        <f xml:space="preserve"> IF(VLOOKUP($A76,'Factur-X FR CII D16B - Flux 2'!$A82:$R340,15,FALSE)=0,"",VLOOKUP($A76,'Factur-X FR CII D16B - Flux 2'!$A82:$R340,15,FALSE))</f>
        <v/>
      </c>
      <c r="Q76" s="156" t="str">
        <f xml:space="preserve"> IF(VLOOKUP($A76,'Factur-X FR CII D16B - Flux 2'!$A82:$R340,16,FALSE)=0,"",VLOOKUP($A76,'Factur-X FR CII D16B - Flux 2'!$A82:$R340,16,FALSE))</f>
        <v/>
      </c>
      <c r="R76" s="118" t="str">
        <f xml:space="preserve"> IF(VLOOKUP($A76,'Factur-X FR CII D16B - Flux 2'!$A82:$R340,17,FALSE)=0,"",VLOOKUP($A76,'Factur-X FR CII D16B - Flux 2'!$A82:$R340,17,FALSE))</f>
        <v/>
      </c>
    </row>
    <row r="77" spans="1:18" ht="42.75" x14ac:dyDescent="0.25">
      <c r="A77" s="43" t="s">
        <v>241</v>
      </c>
      <c r="B77" s="29" t="str">
        <f xml:space="preserve"> IF(VLOOKUP($A77,'Factur-X FR CII D16B - Flux 2'!$A83:$R341,2,FALSE)=0,"",VLOOKUP($A77,'Factur-X FR CII D16B - Flux 2'!$A83:$R341,2,FALSE))</f>
        <v>1.1</v>
      </c>
      <c r="C77" s="31"/>
      <c r="D77" s="49"/>
      <c r="E77" s="59" t="str">
        <f xml:space="preserve"> IF(VLOOKUP($A77,'Factur-X FR CII D16B - Flux 2'!$A83:$R341,5,FALSE)=0,"",VLOOKUP($A77,'Factur-X FR CII D16B - Flux 2'!$A83:$R341,5,FALSE))</f>
        <v>Prix net de l'article</v>
      </c>
      <c r="F77" s="60"/>
      <c r="G77" s="101" t="str">
        <f xml:space="preserve"> IF(VLOOKUP($A77,'Factur-X FR CII D16B - Flux 2'!$A83:$R341,7,FALSE)=0,"",VLOOKUP($A77,'Factur-X FR CII D16B - Flux 2'!$A83:$R341,7,FALSE))</f>
        <v>/rsm:CrossIndustryInvoice/rsm:SupplyChainTradeTransaction/ram:IncludedSupplyChainTradeLineItem/ram:SpecifiedLineTradeAgreement/ram:NetPriceProductTradePrice/ram:ChargeAmount</v>
      </c>
      <c r="H77" s="29" t="str">
        <f xml:space="preserve"> IF(VLOOKUP($A77,'Factur-X FR CII D16B - Flux 2'!$A83:$R341,8,FALSE)=0,"",VLOOKUP($A77,'Factur-X FR CII D16B - Flux 2'!$A83:$R341,8,FALSE))</f>
        <v>MONTANT DU PRIX UNITAIRE</v>
      </c>
      <c r="I77" s="28">
        <f xml:space="preserve"> IF(VLOOKUP($A77,'Factur-X FR CII D16B - Flux 2'!$A83:$R341,9,FALSE)=0,"",VLOOKUP($A77,'Factur-X FR CII D16B - Flux 2'!$A83:$R341,9,FALSE))</f>
        <v>19.600000000000001</v>
      </c>
      <c r="J77" s="28" t="str">
        <f xml:space="preserve"> IF(VLOOKUP($A77,'Factur-X FR CII D16B - Flux 2'!$A83:$R341,10,FALSE)=0,"",VLOOKUP($A77,'Factur-X FR CII D16B - Flux 2'!$A83:$R341,10,FALSE))</f>
        <v/>
      </c>
      <c r="K77" s="55" t="str">
        <f xml:space="preserve"> IF(VLOOKUP($A77,'Factur-X FR CII D16B - Flux 2'!$A83:$R341,11,FALSE)=0,"",VLOOKUP($A77,'Factur-X FR CII D16B - Flux 2'!$A83:$R341,11,FALSE))</f>
        <v/>
      </c>
      <c r="L77" s="158" t="str">
        <f xml:space="preserve"> IF(VLOOKUP($A77,'Factur-X FR CII D16B - Flux 2'!$A83:$R341,12,FALSE)=0,"",VLOOKUP($A77,'Factur-X FR CII D16B - Flux 2'!$A83:$R341,12,FALSE))</f>
        <v>Prix d'un article, hors TVA, après application du Rabais sur le prix de l'article.</v>
      </c>
      <c r="M77" s="158" t="str">
        <f xml:space="preserve"> IF(VLOOKUP($A77,'Factur-X FR CII D16B - Flux 2'!$A83:$R341,13,FALSE)=0,"",VLOOKUP($A77,'Factur-X FR CII D16B - Flux 2'!$A83:$R341,13,FALSE))</f>
        <v>Le Prix net de l'article doit être égal au Prix brut de l'article, moins le Rabais sur le prix de l'article.</v>
      </c>
      <c r="N77" s="137" t="str">
        <f>IF(ISERROR(VLOOKUP($A77,'B2B - Flux 1 - UBL'!$A$6:$O883,15,FALSE)),"",VLOOKUP($A77,'B2B - Flux 1 - UBL'!$A$6:$O883,15,FALSE))</f>
        <v>CIBLE</v>
      </c>
      <c r="O77" s="144" t="str">
        <f xml:space="preserve"> IF(VLOOKUP($A77,'Factur-X FR CII D16B - Flux 2'!$A83:$R341,14,FALSE)=0,"",VLOOKUP($A77,'Factur-X FR CII D16B - Flux 2'!$A83:$R341,14,FALSE))</f>
        <v>G1.13
G1.55</v>
      </c>
      <c r="P77" s="144" t="str">
        <f xml:space="preserve"> IF(VLOOKUP($A77,'Factur-X FR CII D16B - Flux 2'!$A83:$R341,15,FALSE)=0,"",VLOOKUP($A77,'Factur-X FR CII D16B - Flux 2'!$A83:$R341,15,FALSE))</f>
        <v/>
      </c>
      <c r="Q77" s="22" t="str">
        <f xml:space="preserve"> IF(VLOOKUP($A77,'Factur-X FR CII D16B - Flux 2'!$A83:$R341,16,FALSE)=0,"",VLOOKUP($A77,'Factur-X FR CII D16B - Flux 2'!$A83:$R341,16,FALSE))</f>
        <v>BR-26
BR-27</v>
      </c>
      <c r="R77" s="158" t="str">
        <f xml:space="preserve"> IF(VLOOKUP($A77,'Factur-X FR CII D16B - Flux 2'!$A83:$R341,17,FALSE)=0,"",VLOOKUP($A77,'Factur-X FR CII D16B - Flux 2'!$A83:$R341,17,FALSE))</f>
        <v/>
      </c>
    </row>
    <row r="78" spans="1:18" ht="42.75" x14ac:dyDescent="0.25">
      <c r="A78" s="43" t="s">
        <v>243</v>
      </c>
      <c r="B78" s="29" t="str">
        <f xml:space="preserve"> IF(VLOOKUP($A78,'Factur-X FR CII D16B - Flux 2'!$A84:$R342,2,FALSE)=0,"",VLOOKUP($A78,'Factur-X FR CII D16B - Flux 2'!$A84:$R342,2,FALSE))</f>
        <v>0.1</v>
      </c>
      <c r="C78" s="31"/>
      <c r="D78" s="58"/>
      <c r="E78" s="59" t="str">
        <f xml:space="preserve"> IF(VLOOKUP($A78,'Factur-X FR CII D16B - Flux 2'!$A84:$R342,5,FALSE)=0,"",VLOOKUP($A78,'Factur-X FR CII D16B - Flux 2'!$A84:$R342,5,FALSE))</f>
        <v>Rabais sur le prix de l'article</v>
      </c>
      <c r="F78" s="60"/>
      <c r="G78" s="101" t="str">
        <f xml:space="preserve"> IF(VLOOKUP($A78,'Factur-X FR CII D16B - Flux 2'!$A84:$R342,7,FALSE)=0,"",VLOOKUP($A78,'Factur-X FR CII D16B - Flux 2'!$A84:$R342,7,FALSE))</f>
        <v>/rsm:CrossIndustryInvoice/rsm:SupplyChainTradeTransaction/ram:IncludedSupplyChainTradeLineItem/ram:SpecifiedLineTradeAgreement/ram:GrossPriceProductTradePrice/ram:AppliedTradeAllowanceCharge/ram:ActualAmount</v>
      </c>
      <c r="H78" s="29" t="str">
        <f xml:space="preserve"> IF(VLOOKUP($A78,'Factur-X FR CII D16B - Flux 2'!$A84:$R342,8,FALSE)=0,"",VLOOKUP($A78,'Factur-X FR CII D16B - Flux 2'!$A84:$R342,8,FALSE))</f>
        <v>MONTANT DU PRIX UNITAIRE</v>
      </c>
      <c r="I78" s="28">
        <f xml:space="preserve"> IF(VLOOKUP($A78,'Factur-X FR CII D16B - Flux 2'!$A84:$R342,9,FALSE)=0,"",VLOOKUP($A78,'Factur-X FR CII D16B - Flux 2'!$A84:$R342,9,FALSE))</f>
        <v>19.600000000000001</v>
      </c>
      <c r="J78" s="28" t="str">
        <f xml:space="preserve"> IF(VLOOKUP($A78,'Factur-X FR CII D16B - Flux 2'!$A84:$R342,10,FALSE)=0,"",VLOOKUP($A78,'Factur-X FR CII D16B - Flux 2'!$A84:$R342,10,FALSE))</f>
        <v/>
      </c>
      <c r="K78" s="55" t="str">
        <f xml:space="preserve"> IF(VLOOKUP($A78,'Factur-X FR CII D16B - Flux 2'!$A84:$R342,11,FALSE)=0,"",VLOOKUP($A78,'Factur-X FR CII D16B - Flux 2'!$A84:$R342,11,FALSE))</f>
        <v/>
      </c>
      <c r="L78" s="158" t="str">
        <f xml:space="preserve"> IF(VLOOKUP($A78,'Factur-X FR CII D16B - Flux 2'!$A84:$R342,12,FALSE)=0,"",VLOOKUP($A78,'Factur-X FR CII D16B - Flux 2'!$A84:$R342,12,FALSE))</f>
        <v>Remise totale qui, une fois soustraite du Prix brut de l'article, donne le Prix net de l'article.</v>
      </c>
      <c r="M78" s="158" t="str">
        <f xml:space="preserve"> IF(VLOOKUP($A78,'Factur-X FR CII D16B - Flux 2'!$A84:$R342,13,FALSE)=0,"",VLOOKUP($A78,'Factur-X FR CII D16B - Flux 2'!$A84:$R342,13,FALSE))</f>
        <v>S'applique exclusivement à l'unité et si elle n'est pas incluse dans le Prix brut de l'article.</v>
      </c>
      <c r="N78" s="137" t="str">
        <f>IF(ISERROR(VLOOKUP($A78,'B2B - Flux 1 - UBL'!$A$6:$O884,15,FALSE)),"",VLOOKUP($A78,'B2B - Flux 1 - UBL'!$A$6:$O884,15,FALSE))</f>
        <v>CIBLE</v>
      </c>
      <c r="O78" s="144" t="str">
        <f xml:space="preserve"> IF(VLOOKUP($A78,'Factur-X FR CII D16B - Flux 2'!$A84:$R342,14,FALSE)=0,"",VLOOKUP($A78,'Factur-X FR CII D16B - Flux 2'!$A84:$R342,14,FALSE))</f>
        <v>G1.13</v>
      </c>
      <c r="P78" s="144" t="str">
        <f xml:space="preserve"> IF(VLOOKUP($A78,'Factur-X FR CII D16B - Flux 2'!$A84:$R342,15,FALSE)=0,"",VLOOKUP($A78,'Factur-X FR CII D16B - Flux 2'!$A84:$R342,15,FALSE))</f>
        <v/>
      </c>
      <c r="Q78" s="22" t="str">
        <f xml:space="preserve"> IF(VLOOKUP($A78,'Factur-X FR CII D16B - Flux 2'!$A84:$R342,16,FALSE)=0,"",VLOOKUP($A78,'Factur-X FR CII D16B - Flux 2'!$A84:$R342,16,FALSE))</f>
        <v/>
      </c>
      <c r="R78" s="158" t="str">
        <f xml:space="preserve"> IF(VLOOKUP($A78,'Factur-X FR CII D16B - Flux 2'!$A84:$R342,17,FALSE)=0,"",VLOOKUP($A78,'Factur-X FR CII D16B - Flux 2'!$A84:$R342,17,FALSE))</f>
        <v/>
      </c>
    </row>
    <row r="79" spans="1:18" ht="42.75" x14ac:dyDescent="0.25">
      <c r="A79" s="43" t="s">
        <v>245</v>
      </c>
      <c r="B79" s="29" t="str">
        <f xml:space="preserve"> IF(VLOOKUP($A79,'Factur-X FR CII D16B - Flux 2'!$A85:$R343,2,FALSE)=0,"",VLOOKUP($A79,'Factur-X FR CII D16B - Flux 2'!$A85:$R343,2,FALSE))</f>
        <v>0.1</v>
      </c>
      <c r="C79" s="31"/>
      <c r="D79" s="58"/>
      <c r="E79" s="59" t="str">
        <f xml:space="preserve"> IF(VLOOKUP($A79,'Factur-X FR CII D16B - Flux 2'!$A85:$R343,5,FALSE)=0,"",VLOOKUP($A79,'Factur-X FR CII D16B - Flux 2'!$A85:$R343,5,FALSE))</f>
        <v>Prix brut de l'article</v>
      </c>
      <c r="F79" s="60"/>
      <c r="G79" s="101" t="str">
        <f xml:space="preserve"> IF(VLOOKUP($A79,'Factur-X FR CII D16B - Flux 2'!$A85:$R343,7,FALSE)=0,"",VLOOKUP($A79,'Factur-X FR CII D16B - Flux 2'!$A85:$R343,7,FALSE))</f>
        <v>/rsm:CrossIndustryInvoice/rsm:SupplyChainTradeTransaction/ram:IncludedSupplyChainTradeLineItem/ram:SpecifiedLineTradeAgreement/ram:GrossPriceProductTradePrice/ram:ChargeAmount</v>
      </c>
      <c r="H79" s="29" t="str">
        <f xml:space="preserve"> IF(VLOOKUP($A79,'Factur-X FR CII D16B - Flux 2'!$A85:$R343,8,FALSE)=0,"",VLOOKUP($A79,'Factur-X FR CII D16B - Flux 2'!$A85:$R343,8,FALSE))</f>
        <v>MONTANT DU PRIX UNITAIRE</v>
      </c>
      <c r="I79" s="28">
        <f xml:space="preserve"> IF(VLOOKUP($A79,'Factur-X FR CII D16B - Flux 2'!$A85:$R343,9,FALSE)=0,"",VLOOKUP($A79,'Factur-X FR CII D16B - Flux 2'!$A85:$R343,9,FALSE))</f>
        <v>19.600000000000001</v>
      </c>
      <c r="J79" s="28" t="str">
        <f xml:space="preserve"> IF(VLOOKUP($A79,'Factur-X FR CII D16B - Flux 2'!$A85:$R343,10,FALSE)=0,"",VLOOKUP($A79,'Factur-X FR CII D16B - Flux 2'!$A85:$R343,10,FALSE))</f>
        <v/>
      </c>
      <c r="K79" s="174" t="str">
        <f xml:space="preserve"> IF(VLOOKUP($A79,'Factur-X FR CII D16B - Flux 2'!$A85:$R343,11,FALSE)=0,"",VLOOKUP($A79,'Factur-X FR CII D16B - Flux 2'!$A85:$R343,11,FALSE))</f>
        <v/>
      </c>
      <c r="L79" s="158" t="str">
        <f xml:space="preserve"> IF(VLOOKUP($A79,'Factur-X FR CII D16B - Flux 2'!$A85:$R343,12,FALSE)=0,"",VLOOKUP($A79,'Factur-X FR CII D16B - Flux 2'!$A85:$R343,12,FALSE))</f>
        <v>Prix unitaire, hors TVA, avant application du Rabais sur le prix de l'article.</v>
      </c>
      <c r="M79" s="158" t="str">
        <f xml:space="preserve"> IF(VLOOKUP($A79,'Factur-X FR CII D16B - Flux 2'!$A85:$R343,13,FALSE)=0,"",VLOOKUP($A79,'Factur-X FR CII D16B - Flux 2'!$A85:$R343,13,FALSE))</f>
        <v/>
      </c>
      <c r="N79" s="137" t="str">
        <f>IF(ISERROR(VLOOKUP($A79,'B2B - Flux 1 - UBL'!$A$6:$O885,15,FALSE)),"",VLOOKUP($A79,'B2B - Flux 1 - UBL'!$A$6:$O885,15,FALSE))</f>
        <v>CIBLE</v>
      </c>
      <c r="O79" s="144" t="str">
        <f xml:space="preserve"> IF(VLOOKUP($A79,'Factur-X FR CII D16B - Flux 2'!$A85:$R343,14,FALSE)=0,"",VLOOKUP($A79,'Factur-X FR CII D16B - Flux 2'!$A85:$R343,14,FALSE))</f>
        <v>G1.13
G6.09</v>
      </c>
      <c r="P79" s="144" t="str">
        <f xml:space="preserve"> IF(VLOOKUP($A79,'Factur-X FR CII D16B - Flux 2'!$A85:$R343,15,FALSE)=0,"",VLOOKUP($A79,'Factur-X FR CII D16B - Flux 2'!$A85:$R343,15,FALSE))</f>
        <v/>
      </c>
      <c r="Q79" s="22" t="str">
        <f xml:space="preserve"> IF(VLOOKUP($A79,'Factur-X FR CII D16B - Flux 2'!$A85:$R343,16,FALSE)=0,"",VLOOKUP($A79,'Factur-X FR CII D16B - Flux 2'!$A85:$R343,16,FALSE))</f>
        <v>BR-28</v>
      </c>
      <c r="R79" s="158" t="str">
        <f xml:space="preserve"> IF(VLOOKUP($A79,'Factur-X FR CII D16B - Flux 2'!$A85:$R343,17,FALSE)=0,"",VLOOKUP($A79,'Factur-X FR CII D16B - Flux 2'!$A85:$R343,17,FALSE))</f>
        <v/>
      </c>
    </row>
    <row r="80" spans="1:18" ht="42.75" x14ac:dyDescent="0.25">
      <c r="A80" s="43" t="s">
        <v>453</v>
      </c>
      <c r="B80" s="29" t="str">
        <f xml:space="preserve"> IF(VLOOKUP($A80,'Factur-X FR CII D16B - Flux 2'!$A86:$R344,2,FALSE)=0,"",VLOOKUP($A80,'Factur-X FR CII D16B - Flux 2'!$A86:$R344,2,FALSE))</f>
        <v>0.1</v>
      </c>
      <c r="C80" s="31"/>
      <c r="D80" s="58"/>
      <c r="E80" s="72" t="str">
        <f xml:space="preserve"> IF(VLOOKUP($A80,'Factur-X FR CII D16B - Flux 2'!$A86:$R344,5,FALSE)=0,"",VLOOKUP($A80,'Factur-X FR CII D16B - Flux 2'!$A86:$R344,5,FALSE))</f>
        <v>Quantité de base du prix de l'article</v>
      </c>
      <c r="F80" s="60"/>
      <c r="G80" s="101" t="str">
        <f xml:space="preserve"> IF(VLOOKUP($A80,'Factur-X FR CII D16B - Flux 2'!$A86:$R344,7,FALSE)=0,"",VLOOKUP($A80,'Factur-X FR CII D16B - Flux 2'!$A86:$R344,7,FALSE))</f>
        <v>/rsm:CrossIndustryInvoice/rsm:SupplyChainTradeTransaction/ram:IncludedSupplyChainTradeLineItem/ram:SpecifiedLineTradeAgreement/ram:NetPriceProductTradePrice/ram:BasisQuantity</v>
      </c>
      <c r="H80" s="29" t="str">
        <f xml:space="preserve"> IF(VLOOKUP($A80,'Factur-X FR CII D16B - Flux 2'!$A86:$R344,8,FALSE)=0,"",VLOOKUP($A80,'Factur-X FR CII D16B - Flux 2'!$A86:$R344,8,FALSE))</f>
        <v>QUANTITE</v>
      </c>
      <c r="I80" s="28">
        <f xml:space="preserve"> IF(VLOOKUP($A80,'Factur-X FR CII D16B - Flux 2'!$A86:$R344,9,FALSE)=0,"",VLOOKUP($A80,'Factur-X FR CII D16B - Flux 2'!$A86:$R344,9,FALSE))</f>
        <v>19.600000000000001</v>
      </c>
      <c r="J80" s="28" t="str">
        <f xml:space="preserve"> IF(VLOOKUP($A80,'Factur-X FR CII D16B - Flux 2'!$A86:$R344,10,FALSE)=0,"",VLOOKUP($A80,'Factur-X FR CII D16B - Flux 2'!$A86:$R344,10,FALSE))</f>
        <v/>
      </c>
      <c r="K80" s="174" t="str">
        <f xml:space="preserve"> IF(VLOOKUP($A80,'Factur-X FR CII D16B - Flux 2'!$A86:$R344,11,FALSE)=0,"",VLOOKUP($A80,'Factur-X FR CII D16B - Flux 2'!$A86:$R344,11,FALSE))</f>
        <v/>
      </c>
      <c r="L80" s="158" t="str">
        <f xml:space="preserve"> IF(VLOOKUP($A80,'Factur-X FR CII D16B - Flux 2'!$A86:$R344,12,FALSE)=0,"",VLOOKUP($A80,'Factur-X FR CII D16B - Flux 2'!$A86:$R344,12,FALSE))</f>
        <v>Nombre d'articles sur lequel s'applique le prix.</v>
      </c>
      <c r="M80" s="158" t="str">
        <f xml:space="preserve"> IF(VLOOKUP($A80,'Factur-X FR CII D16B - Flux 2'!$A86:$R344,13,FALSE)=0,"",VLOOKUP($A80,'Factur-X FR CII D16B - Flux 2'!$A86:$R344,13,FALSE))</f>
        <v/>
      </c>
      <c r="N80" s="137" t="str">
        <f>IF(ISERROR(VLOOKUP($A80,'B2B - Flux 1 - UBL'!$A$6:$O886,15,FALSE)),"",VLOOKUP($A80,'B2B - Flux 1 - UBL'!$A$6:$O886,15,FALSE))</f>
        <v>CIBLE</v>
      </c>
      <c r="O80" s="144" t="str">
        <f xml:space="preserve"> IF(VLOOKUP($A80,'Factur-X FR CII D16B - Flux 2'!$A86:$R344,14,FALSE)=0,"",VLOOKUP($A80,'Factur-X FR CII D16B - Flux 2'!$A86:$R344,14,FALSE))</f>
        <v>G6.09</v>
      </c>
      <c r="P80" s="144" t="str">
        <f xml:space="preserve"> IF(VLOOKUP($A80,'Factur-X FR CII D16B - Flux 2'!$A86:$R344,15,FALSE)=0,"",VLOOKUP($A80,'Factur-X FR CII D16B - Flux 2'!$A86:$R344,15,FALSE))</f>
        <v/>
      </c>
      <c r="Q80" s="22" t="str">
        <f xml:space="preserve"> IF(VLOOKUP($A80,'Factur-X FR CII D16B - Flux 2'!$A86:$R344,16,FALSE)=0,"",VLOOKUP($A80,'Factur-X FR CII D16B - Flux 2'!$A86:$R344,16,FALSE))</f>
        <v/>
      </c>
      <c r="R80" s="158" t="str">
        <f xml:space="preserve"> IF(VLOOKUP($A80,'Factur-X FR CII D16B - Flux 2'!$A86:$R344,17,FALSE)=0,"",VLOOKUP($A80,'Factur-X FR CII D16B - Flux 2'!$A86:$R344,17,FALSE))</f>
        <v/>
      </c>
    </row>
    <row r="81" spans="1:18" ht="99.75" x14ac:dyDescent="0.25">
      <c r="A81" s="43" t="s">
        <v>454</v>
      </c>
      <c r="B81" s="29" t="str">
        <f xml:space="preserve"> IF(VLOOKUP($A81,'Factur-X FR CII D16B - Flux 2'!$A87:$R345,2,FALSE)=0,"",VLOOKUP($A81,'Factur-X FR CII D16B - Flux 2'!$A87:$R345,2,FALSE))</f>
        <v>0.1</v>
      </c>
      <c r="C81" s="31"/>
      <c r="D81" s="58"/>
      <c r="E81" s="59" t="str">
        <f xml:space="preserve"> IF(VLOOKUP($A81,'Factur-X FR CII D16B - Flux 2'!$A87:$R345,5,FALSE)=0,"",VLOOKUP($A81,'Factur-X FR CII D16B - Flux 2'!$A87:$R345,5,FALSE))</f>
        <v>Code de l'unité de mesure de la quantité de base du prix de l'article</v>
      </c>
      <c r="F81" s="60"/>
      <c r="G81" s="101" t="str">
        <f xml:space="preserve"> IF(VLOOKUP($A81,'Factur-X FR CII D16B - Flux 2'!$A87:$R345,7,FALSE)=0,"",VLOOKUP($A81,'Factur-X FR CII D16B - Flux 2'!$A87:$R345,7,FALSE))</f>
        <v>/rsm:CrossIndustryInvoice/rsm:SupplyChainTradeTransaction/ram:IncludedSupplyChainTradeLineItem/ram:SpecifiedLineTradeAgreement/ram:NetPriceProductTradePrice/ram:BasisQuantity/@unitCode</v>
      </c>
      <c r="H81" s="29" t="str">
        <f xml:space="preserve"> IF(VLOOKUP($A81,'Factur-X FR CII D16B - Flux 2'!$A87:$R345,8,FALSE)=0,"",VLOOKUP($A81,'Factur-X FR CII D16B - Flux 2'!$A87:$R345,8,FALSE))</f>
        <v>CODE</v>
      </c>
      <c r="I81" s="28">
        <f xml:space="preserve"> IF(VLOOKUP($A81,'Factur-X FR CII D16B - Flux 2'!$A87:$R345,9,FALSE)=0,"",VLOOKUP($A81,'Factur-X FR CII D16B - Flux 2'!$A87:$R345,9,FALSE))</f>
        <v>3</v>
      </c>
      <c r="J81" s="28" t="str">
        <f xml:space="preserve"> IF(VLOOKUP($A81,'Factur-X FR CII D16B - Flux 2'!$A87:$R345,10,FALSE)=0,"",VLOOKUP($A81,'Factur-X FR CII D16B - Flux 2'!$A87:$R345,10,FALSE))</f>
        <v>EN16931 Codelists</v>
      </c>
      <c r="K81" s="175" t="str">
        <f xml:space="preserve"> IF(VLOOKUP($A81,'Factur-X FR CII D16B - Flux 2'!$A87:$R345,11,FALSE)=0,"",VLOOKUP($A81,'Factur-X FR CII D16B - Flux 2'!$A87:$R345,11,FALSE))</f>
        <v/>
      </c>
      <c r="L81" s="27" t="str">
        <f xml:space="preserve"> IF(VLOOKUP($A81,'Factur-X FR CII D16B - Flux 2'!$A87:$R345,12,FALSE)=0,"",VLOOKUP($A81,'Factur-X FR CII D16B - Flux 2'!$A87:$R345,12,FALSE))</f>
        <v>Unité de mesure applicable à la Quantité de base du prix de l'article.</v>
      </c>
      <c r="M81" s="27" t="str">
        <f xml:space="preserve"> IF(VLOOKUP($A81,'Factur-X FR CII D16B - Flux 2'!$A87:$R345,13,FALSE)=0,"",VLOOKUP($A81,'Factur-X FR CII D16B - Flux 2'!$A87:$R345,13,FALSE))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N81" s="137" t="str">
        <f>IF(ISERROR(VLOOKUP($A81,'B2B - Flux 1 - UBL'!$A$6:$O887,15,FALSE)),"",VLOOKUP($A81,'B2B - Flux 1 - UBL'!$A$6:$O887,15,FALSE))</f>
        <v>CIBLE</v>
      </c>
      <c r="O81" s="144" t="str">
        <f xml:space="preserve"> IF(VLOOKUP($A81,'Factur-X FR CII D16B - Flux 2'!$A87:$R345,14,FALSE)=0,"",VLOOKUP($A81,'Factur-X FR CII D16B - Flux 2'!$A87:$R345,14,FALSE))</f>
        <v>G6.09</v>
      </c>
      <c r="P81" s="144" t="str">
        <f xml:space="preserve"> IF(VLOOKUP($A81,'Factur-X FR CII D16B - Flux 2'!$A87:$R345,15,FALSE)=0,"",VLOOKUP($A81,'Factur-X FR CII D16B - Flux 2'!$A87:$R345,15,FALSE))</f>
        <v/>
      </c>
      <c r="Q81" s="22" t="str">
        <f xml:space="preserve"> IF(VLOOKUP($A81,'Factur-X FR CII D16B - Flux 2'!$A87:$R345,16,FALSE)=0,"",VLOOKUP($A81,'Factur-X FR CII D16B - Flux 2'!$A87:$R345,16,FALSE))</f>
        <v/>
      </c>
      <c r="R81" s="27" t="str">
        <f xml:space="preserve"> IF(VLOOKUP($A81,'Factur-X FR CII D16B - Flux 2'!$A87:$R345,17,FALSE)=0,"",VLOOKUP($A81,'Factur-X FR CII D16B - Flux 2'!$A87:$R345,17,FALSE))</f>
        <v/>
      </c>
    </row>
    <row r="82" spans="1:18" ht="42.75" x14ac:dyDescent="0.25">
      <c r="A82" s="35" t="s">
        <v>247</v>
      </c>
      <c r="B82" s="29" t="str">
        <f xml:space="preserve"> IF(VLOOKUP($A82,'Factur-X FR CII D16B - Flux 2'!$A88:$R346,2,FALSE)=0,"",VLOOKUP($A82,'Factur-X FR CII D16B - Flux 2'!$A88:$R346,2,FALSE))</f>
        <v>1.1</v>
      </c>
      <c r="C82" s="31"/>
      <c r="D82" s="48" t="str">
        <f xml:space="preserve"> IF(VLOOKUP($A82,'Factur-X FR CII D16B - Flux 2'!$A88:$R346,4,FALSE)=0,"",VLOOKUP($A82,'Factur-X FR CII D16B - Flux 2'!$A88:$R346,4,FALSE))</f>
        <v>INFORMATION SUR LA TVA</v>
      </c>
      <c r="E82" s="61"/>
      <c r="F82" s="62"/>
      <c r="G82" s="101" t="str">
        <f xml:space="preserve"> IF(VLOOKUP($A82,'Factur-X FR CII D16B - Flux 2'!$A88:$R346,7,FALSE)=0,"",VLOOKUP($A82,'Factur-X FR CII D16B - Flux 2'!$A88:$R346,7,FALSE))</f>
        <v>/rsm:CrossIndustryInvoice/rsm:SupplyChainTradeTransaction/ram:IncludedSupplyChainTradeLineItem/ram:SpecifiedLineTradeSettlement/ram:ApplicableTradeTax</v>
      </c>
      <c r="H82" s="67" t="str">
        <f xml:space="preserve"> IF(VLOOKUP($A82,'Factur-X FR CII D16B - Flux 2'!$A88:$R346,8,FALSE)=0,"",VLOOKUP($A82,'Factur-X FR CII D16B - Flux 2'!$A88:$R346,8,FALSE))</f>
        <v/>
      </c>
      <c r="I82" s="118" t="str">
        <f xml:space="preserve"> IF(VLOOKUP($A82,'Factur-X FR CII D16B - Flux 2'!$A88:$R346,9,FALSE)=0,"",VLOOKUP($A82,'Factur-X FR CII D16B - Flux 2'!$A88:$R346,9,FALSE))</f>
        <v/>
      </c>
      <c r="J82" s="173" t="str">
        <f xml:space="preserve"> IF(VLOOKUP($A82,'Factur-X FR CII D16B - Flux 2'!$A88:$R346,10,FALSE)=0,"",VLOOKUP($A82,'Factur-X FR CII D16B - Flux 2'!$A88:$R346,10,FALSE))</f>
        <v/>
      </c>
      <c r="K82" s="118" t="str">
        <f xml:space="preserve"> IF(VLOOKUP($A82,'Factur-X FR CII D16B - Flux 2'!$A88:$R346,11,FALSE)=0,"",VLOOKUP($A82,'Factur-X FR CII D16B - Flux 2'!$A88:$R346,11,FALSE))</f>
        <v/>
      </c>
      <c r="L82" s="132" t="str">
        <f xml:space="preserve"> IF(VLOOKUP($A82,'Factur-X FR CII D16B - Flux 2'!$A88:$R346,12,FALSE)=0,"",VLOOKUP($A82,'Factur-X FR CII D16B - Flux 2'!$A88:$R346,12,FALSE))</f>
        <v>Groupe de termes métiers fournissant des informations sur la TVA applicable aux biens et services facturés sur la ligne de Facture.</v>
      </c>
      <c r="M82" s="132" t="str">
        <f xml:space="preserve"> IF(VLOOKUP($A82,'Factur-X FR CII D16B - Flux 2'!$A88:$R346,13,FALSE)=0,"",VLOOKUP($A82,'Factur-X FR CII D16B - Flux 2'!$A88:$R346,13,FALSE))</f>
        <v/>
      </c>
      <c r="N82" s="138" t="str">
        <f>IF(ISERROR(VLOOKUP($A82,'B2B - Flux 1 - UBL'!$A$6:$O888,15,FALSE)),"",VLOOKUP($A82,'B2B - Flux 1 - UBL'!$A$6:$O888,15,FALSE))</f>
        <v>CIBLE</v>
      </c>
      <c r="O82" s="146" t="str">
        <f xml:space="preserve"> IF(VLOOKUP($A82,'Factur-X FR CII D16B - Flux 2'!$A88:$R346,14,FALSE)=0,"",VLOOKUP($A82,'Factur-X FR CII D16B - Flux 2'!$A88:$R346,14,FALSE))</f>
        <v/>
      </c>
      <c r="P82" s="118" t="str">
        <f xml:space="preserve"> IF(VLOOKUP($A82,'Factur-X FR CII D16B - Flux 2'!$A88:$R346,15,FALSE)=0,"",VLOOKUP($A82,'Factur-X FR CII D16B - Flux 2'!$A88:$R346,15,FALSE))</f>
        <v/>
      </c>
      <c r="Q82" s="156" t="str">
        <f xml:space="preserve"> IF(VLOOKUP($A82,'Factur-X FR CII D16B - Flux 2'!$A88:$R346,16,FALSE)=0,"",VLOOKUP($A82,'Factur-X FR CII D16B - Flux 2'!$A88:$R346,16,FALSE))</f>
        <v/>
      </c>
      <c r="R82" s="118" t="str">
        <f xml:space="preserve"> IF(VLOOKUP($A82,'Factur-X FR CII D16B - Flux 2'!$A88:$R346,17,FALSE)=0,"",VLOOKUP($A82,'Factur-X FR CII D16B - Flux 2'!$A88:$R346,17,FALSE))</f>
        <v/>
      </c>
    </row>
    <row r="83" spans="1:18" ht="142.5" x14ac:dyDescent="0.25">
      <c r="A83" s="43" t="s">
        <v>248</v>
      </c>
      <c r="B83" s="29" t="str">
        <f xml:space="preserve"> IF(VLOOKUP($A83,'Factur-X FR CII D16B - Flux 2'!$A89:$R347,2,FALSE)=0,"",VLOOKUP($A83,'Factur-X FR CII D16B - Flux 2'!$A89:$R347,2,FALSE))</f>
        <v>1.1</v>
      </c>
      <c r="C83" s="31"/>
      <c r="D83" s="49"/>
      <c r="E83" s="50" t="str">
        <f xml:space="preserve"> IF(VLOOKUP($A83,'Factur-X FR CII D16B - Flux 2'!$A89:$R347,5,FALSE)=0,"",VLOOKUP($A83,'Factur-X FR CII D16B - Flux 2'!$A89:$R347,5,FALSE))</f>
        <v>Code de type de TVA de l'article facturé</v>
      </c>
      <c r="F83" s="50"/>
      <c r="G83" s="101" t="str">
        <f xml:space="preserve"> IF(VLOOKUP($A83,'Factur-X FR CII D16B - Flux 2'!$A89:$R347,7,FALSE)=0,"",VLOOKUP($A83,'Factur-X FR CII D16B - Flux 2'!$A89:$R347,7,FALSE))</f>
        <v>/rsm:CrossIndustryInvoice/rsm:SupplyChainTradeTransaction/ram:IncludedSupplyChainTradeLineItem/ram:SpecifiedLineTradeSettlement/ram:ApplicableTradeTax/ram:CategoryCode</v>
      </c>
      <c r="H83" s="29" t="str">
        <f xml:space="preserve"> IF(VLOOKUP($A83,'Factur-X FR CII D16B - Flux 2'!$A89:$R347,8,FALSE)=0,"",VLOOKUP($A83,'Factur-X FR CII D16B - Flux 2'!$A89:$R347,8,FALSE))</f>
        <v>CODE</v>
      </c>
      <c r="I83" s="28" t="str">
        <f xml:space="preserve"> IF(VLOOKUP($A83,'Factur-X FR CII D16B - Flux 2'!$A89:$R347,9,FALSE)=0,"",VLOOKUP($A83,'Factur-X FR CII D16B - Flux 2'!$A89:$R347,9,FALSE))</f>
        <v/>
      </c>
      <c r="J83" s="28" t="str">
        <f xml:space="preserve"> IF(VLOOKUP($A83,'Factur-X FR CII D16B - Flux 2'!$A89:$R347,10,FALSE)=0,"",VLOOKUP($A83,'Factur-X FR CII D16B - Flux 2'!$A89:$R347,10,FALSE))</f>
        <v>UNTDID 5305</v>
      </c>
      <c r="K83" s="55" t="str">
        <f xml:space="preserve"> IF(VLOOKUP($A83,'Factur-X FR CII D16B - Flux 2'!$A89:$R347,11,FALSE)=0,"",VLOOKUP($A83,'Factur-X FR CII D16B - Flux 2'!$A89:$R347,11,FALSE))</f>
        <v/>
      </c>
      <c r="L83" s="27" t="str">
        <f xml:space="preserve"> IF(VLOOKUP($A83,'Factur-X FR CII D16B - Flux 2'!$A89:$R347,12,FALSE)=0,"",VLOOKUP($A83,'Factur-X FR CII D16B - Flux 2'!$A89:$R347,12,FALSE))</f>
        <v>Code de type de TVA applicable à l'article facturé.</v>
      </c>
      <c r="M83" s="27" t="str">
        <f xml:space="preserve"> IF(VLOOKUP($A83,'Factur-X FR CII D16B - Flux 2'!$A89:$R347,13,FALSE)=0,"",VLOOKUP($A83,'Factur-X FR CII D16B - Flux 2'!$A89:$R347,13,FALSE))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N83" s="137" t="str">
        <f>IF(ISERROR(VLOOKUP($A83,'B2B - Flux 1 - UBL'!$A$6:$O889,15,FALSE)),"",VLOOKUP($A83,'B2B - Flux 1 - UBL'!$A$6:$O889,15,FALSE))</f>
        <v>CIBLE</v>
      </c>
      <c r="O83" s="144" t="str">
        <f xml:space="preserve"> IF(VLOOKUP($A83,'Factur-X FR CII D16B - Flux 2'!$A89:$R347,14,FALSE)=0,"",VLOOKUP($A83,'Factur-X FR CII D16B - Flux 2'!$A89:$R347,14,FALSE))</f>
        <v>G2.31</v>
      </c>
      <c r="P83" s="144" t="str">
        <f xml:space="preserve"> IF(VLOOKUP($A83,'Factur-X FR CII D16B - Flux 2'!$A89:$R347,15,FALSE)=0,"",VLOOKUP($A83,'Factur-X FR CII D16B - Flux 2'!$A89:$R347,15,FALSE))</f>
        <v/>
      </c>
      <c r="Q83" s="22" t="str">
        <f xml:space="preserve"> IF(VLOOKUP($A83,'Factur-X FR CII D16B - Flux 2'!$A89:$R347,16,FALSE)=0,"",VLOOKUP($A83,'Factur-X FR CII D16B - Flux 2'!$A89:$R347,16,FALSE))</f>
        <v>BR-CO-4</v>
      </c>
      <c r="R83" s="27" t="str">
        <f xml:space="preserve"> IF(VLOOKUP($A83,'Factur-X FR CII D16B - Flux 2'!$A89:$R347,17,FALSE)=0,"",VLOOKUP($A83,'Factur-X FR CII D16B - Flux 2'!$A89:$R347,17,FALSE))</f>
        <v/>
      </c>
    </row>
    <row r="84" spans="1:18" ht="42.75" x14ac:dyDescent="0.25">
      <c r="A84" s="43" t="s">
        <v>251</v>
      </c>
      <c r="B84" s="29" t="str">
        <f xml:space="preserve"> IF(VLOOKUP($A84,'Factur-X FR CII D16B - Flux 2'!$A93:$R348,2,FALSE)=0,"",VLOOKUP($A84,'Factur-X FR CII D16B - Flux 2'!$A93:$R348,2,FALSE))</f>
        <v>0.1</v>
      </c>
      <c r="C84" s="31"/>
      <c r="D84" s="74"/>
      <c r="E84" s="50" t="str">
        <f xml:space="preserve"> IF(VLOOKUP($A84,'Factur-X FR CII D16B - Flux 2'!$A93:$R348,5,FALSE)=0,"",VLOOKUP($A84,'Factur-X FR CII D16B - Flux 2'!$A93:$R348,5,FALSE))</f>
        <v>Taux de TVA de l'article facturé</v>
      </c>
      <c r="F84" s="50"/>
      <c r="G84" s="101" t="str">
        <f xml:space="preserve"> IF(VLOOKUP($A84,'Factur-X FR CII D16B - Flux 2'!$A93:$R348,7,FALSE)=0,"",VLOOKUP($A84,'Factur-X FR CII D16B - Flux 2'!$A93:$R348,7,FALSE))</f>
        <v>/rsm:CrossIndustryInvoice/rsm:SupplyChainTradeTransaction/ram:IncludedSupplyChainTradeLineItem/ram:SpecifiedLineTradeSettlement/ram:ApplicableTradeTax/ram:RateApplicablePercent</v>
      </c>
      <c r="H84" s="29" t="str">
        <f xml:space="preserve"> IF(VLOOKUP($A84,'Factur-X FR CII D16B - Flux 2'!$A93:$R348,8,FALSE)=0,"",VLOOKUP($A84,'Factur-X FR CII D16B - Flux 2'!$A93:$R348,8,FALSE))</f>
        <v>POURCENTAGE</v>
      </c>
      <c r="I84" s="28" t="str">
        <f xml:space="preserve"> IF(VLOOKUP($A84,'Factur-X FR CII D16B - Flux 2'!$A93:$R348,9,FALSE)=0,"",VLOOKUP($A84,'Factur-X FR CII D16B - Flux 2'!$A93:$R348,9,FALSE))</f>
        <v/>
      </c>
      <c r="J84" s="28" t="str">
        <f xml:space="preserve"> IF(VLOOKUP($A84,'Factur-X FR CII D16B - Flux 2'!$A93:$R348,10,FALSE)=0,"",VLOOKUP($A84,'Factur-X FR CII D16B - Flux 2'!$A93:$R348,10,FALSE))</f>
        <v/>
      </c>
      <c r="K84" s="55" t="str">
        <f xml:space="preserve"> IF(VLOOKUP($A84,'Factur-X FR CII D16B - Flux 2'!$A93:$R348,11,FALSE)=0,"",VLOOKUP($A84,'Factur-X FR CII D16B - Flux 2'!$A93:$R348,11,FALSE))</f>
        <v/>
      </c>
      <c r="L84" s="27" t="str">
        <f xml:space="preserve"> IF(VLOOKUP($A84,'Factur-X FR CII D16B - Flux 2'!$A93:$R348,12,FALSE)=0,"",VLOOKUP($A84,'Factur-X FR CII D16B - Flux 2'!$A93:$R348,12,FALSE))</f>
        <v>Taux de TVA, exprimé sous forme de pourcentage, applicable à l'article facturé.</v>
      </c>
      <c r="M84" s="27" t="str">
        <f xml:space="preserve"> IF(VLOOKUP($A84,'Factur-X FR CII D16B - Flux 2'!$A93:$R348,13,FALSE)=0,"",VLOOKUP($A84,'Factur-X FR CII D16B - Flux 2'!$A93:$R348,13,FALSE))</f>
        <v>Un taux de TVA de zéro pour cent est appliqué dans les calculs même si l'article se trouve hors du champ d'application de la TVA.</v>
      </c>
      <c r="N84" s="137" t="str">
        <f>IF(ISERROR(VLOOKUP($A84,'B2B - Flux 1 - UBL'!$A$6:$O890,15,FALSE)),"",VLOOKUP($A84,'B2B - Flux 1 - UBL'!$A$6:$O890,15,FALSE))</f>
        <v>CIBLE</v>
      </c>
      <c r="O84" s="144" t="str">
        <f xml:space="preserve"> IF(VLOOKUP($A84,'Factur-X FR CII D16B - Flux 2'!$A93:$R348,14,FALSE)=0,"",VLOOKUP($A84,'Factur-X FR CII D16B - Flux 2'!$A93:$R348,14,FALSE))</f>
        <v>G1.24
G6.09</v>
      </c>
      <c r="P84" s="144" t="str">
        <f xml:space="preserve"> IF(VLOOKUP($A84,'Factur-X FR CII D16B - Flux 2'!$A93:$R348,15,FALSE)=0,"",VLOOKUP($A84,'Factur-X FR CII D16B - Flux 2'!$A93:$R348,15,FALSE))</f>
        <v/>
      </c>
      <c r="Q84" s="22" t="str">
        <f xml:space="preserve"> IF(VLOOKUP($A84,'Factur-X FR CII D16B - Flux 2'!$A93:$R348,16,FALSE)=0,"",VLOOKUP($A84,'Factur-X FR CII D16B - Flux 2'!$A93:$R348,16,FALSE))</f>
        <v/>
      </c>
      <c r="R84" s="27" t="str">
        <f xml:space="preserve"> IF(VLOOKUP($A84,'Factur-X FR CII D16B - Flux 2'!$A93:$R348,17,FALSE)=0,"",VLOOKUP($A84,'Factur-X FR CII D16B - Flux 2'!$A93:$R348,17,FALSE))</f>
        <v/>
      </c>
    </row>
    <row r="85" spans="1:18" ht="28.5" x14ac:dyDescent="0.25">
      <c r="A85" s="23" t="s">
        <v>254</v>
      </c>
      <c r="B85" s="29" t="str">
        <f xml:space="preserve"> IF(VLOOKUP($A85,'Factur-X FR CII D16B - Flux 2'!$A94:$R349,2,FALSE)=0,"",VLOOKUP($A85,'Factur-X FR CII D16B - Flux 2'!$A94:$R349,2,FALSE))</f>
        <v>1.1</v>
      </c>
      <c r="C85" s="31"/>
      <c r="D85" s="48" t="str">
        <f xml:space="preserve"> IF(VLOOKUP($A85,'Factur-X FR CII D16B - Flux 2'!$A94:$R349,4,FALSE)=0,"",VLOOKUP($A85,'Factur-X FR CII D16B - Flux 2'!$A94:$R349,4,FALSE))</f>
        <v>INFORMATION SUR L'ARTCILE</v>
      </c>
      <c r="E85" s="61"/>
      <c r="F85" s="62"/>
      <c r="G85" s="101" t="str">
        <f xml:space="preserve"> IF(VLOOKUP($A85,'Factur-X FR CII D16B - Flux 2'!$A94:$R349,7,FALSE)=0,"",VLOOKUP($A85,'Factur-X FR CII D16B - Flux 2'!$A94:$R349,7,FALSE))</f>
        <v>/rsm:CrossIndustryInvoice/rsm:SupplyChainTradeTransaction/ram:IncludedSupplyChainTradeLineItem/ram:SpecifiedTradeProduct</v>
      </c>
      <c r="H85" s="67" t="str">
        <f xml:space="preserve"> IF(VLOOKUP($A85,'Factur-X FR CII D16B - Flux 2'!$A94:$R349,8,FALSE)=0,"",VLOOKUP($A85,'Factur-X FR CII D16B - Flux 2'!$A94:$R349,8,FALSE))</f>
        <v/>
      </c>
      <c r="I85" s="118" t="str">
        <f xml:space="preserve"> IF(VLOOKUP($A85,'Factur-X FR CII D16B - Flux 2'!$A94:$R349,9,FALSE)=0,"",VLOOKUP($A85,'Factur-X FR CII D16B - Flux 2'!$A94:$R349,9,FALSE))</f>
        <v/>
      </c>
      <c r="J85" s="173" t="str">
        <f xml:space="preserve"> IF(VLOOKUP($A85,'Factur-X FR CII D16B - Flux 2'!$A94:$R349,10,FALSE)=0,"",VLOOKUP($A85,'Factur-X FR CII D16B - Flux 2'!$A94:$R349,10,FALSE))</f>
        <v/>
      </c>
      <c r="K85" s="118" t="str">
        <f xml:space="preserve"> IF(VLOOKUP($A85,'Factur-X FR CII D16B - Flux 2'!$A94:$R349,11,FALSE)=0,"",VLOOKUP($A85,'Factur-X FR CII D16B - Flux 2'!$A94:$R349,11,FALSE))</f>
        <v/>
      </c>
      <c r="L85" s="132" t="str">
        <f xml:space="preserve"> IF(VLOOKUP($A85,'Factur-X FR CII D16B - Flux 2'!$A94:$R349,12,FALSE)=0,"",VLOOKUP($A85,'Factur-X FR CII D16B - Flux 2'!$A94:$R349,12,FALSE))</f>
        <v>Groupe de termes métiers fournissant des informations sur les biens et services facturés.</v>
      </c>
      <c r="M85" s="132" t="str">
        <f xml:space="preserve"> IF(VLOOKUP($A85,'Factur-X FR CII D16B - Flux 2'!$A94:$R349,13,FALSE)=0,"",VLOOKUP($A85,'Factur-X FR CII D16B - Flux 2'!$A94:$R349,13,FALSE))</f>
        <v/>
      </c>
      <c r="N85" s="138" t="str">
        <f>IF(ISERROR(VLOOKUP($A85,'B2B - Flux 1 - UBL'!$A$6:$O891,15,FALSE)),"",VLOOKUP($A85,'B2B - Flux 1 - UBL'!$A$6:$O891,15,FALSE))</f>
        <v>CIBLE</v>
      </c>
      <c r="O85" s="146" t="str">
        <f xml:space="preserve"> IF(VLOOKUP($A85,'Factur-X FR CII D16B - Flux 2'!$A94:$R349,14,FALSE)=0,"",VLOOKUP($A85,'Factur-X FR CII D16B - Flux 2'!$A94:$R349,14,FALSE))</f>
        <v/>
      </c>
      <c r="P85" s="118" t="str">
        <f xml:space="preserve"> IF(VLOOKUP($A85,'Factur-X FR CII D16B - Flux 2'!$A94:$R349,15,FALSE)=0,"",VLOOKUP($A85,'Factur-X FR CII D16B - Flux 2'!$A94:$R349,15,FALSE))</f>
        <v/>
      </c>
      <c r="Q85" s="156" t="str">
        <f xml:space="preserve"> IF(VLOOKUP($A85,'Factur-X FR CII D16B - Flux 2'!$A94:$R349,16,FALSE)=0,"",VLOOKUP($A85,'Factur-X FR CII D16B - Flux 2'!$A94:$R349,16,FALSE))</f>
        <v/>
      </c>
      <c r="R85" s="118" t="str">
        <f xml:space="preserve"> IF(VLOOKUP($A85,'Factur-X FR CII D16B - Flux 2'!$A94:$R349,17,FALSE)=0,"",VLOOKUP($A85,'Factur-X FR CII D16B - Flux 2'!$A94:$R349,17,FALSE))</f>
        <v/>
      </c>
    </row>
    <row r="86" spans="1:18" ht="28.5" x14ac:dyDescent="0.25">
      <c r="A86" s="43" t="s">
        <v>255</v>
      </c>
      <c r="B86" s="29" t="str">
        <f xml:space="preserve"> IF(VLOOKUP($A86,'Factur-X FR CII D16B - Flux 2'!$A95:$R350,2,FALSE)=0,"",VLOOKUP($A86,'Factur-X FR CII D16B - Flux 2'!$A95:$R350,2,FALSE))</f>
        <v>1.1</v>
      </c>
      <c r="C86" s="39"/>
      <c r="D86" s="74"/>
      <c r="E86" s="51" t="str">
        <f xml:space="preserve"> IF(VLOOKUP($A86,'Factur-X FR CII D16B - Flux 2'!$A95:$R350,5,FALSE)=0,"",VLOOKUP($A86,'Factur-X FR CII D16B - Flux 2'!$A95:$R350,5,FALSE))</f>
        <v>Nom de l'article</v>
      </c>
      <c r="F86" s="50"/>
      <c r="G86" s="101" t="str">
        <f xml:space="preserve"> IF(VLOOKUP($A86,'Factur-X FR CII D16B - Flux 2'!$A95:$R350,7,FALSE)=0,"",VLOOKUP($A86,'Factur-X FR CII D16B - Flux 2'!$A95:$R350,7,FALSE))</f>
        <v>/rsm:CrossIndustryInvoice/rsm:SupplyChainTradeTransaction/ram:IncludedSupplyChainTradeLineItem/ram:SpecifiedTradeProduct/ram:Name</v>
      </c>
      <c r="H86" s="29" t="str">
        <f xml:space="preserve"> IF(VLOOKUP($A86,'Factur-X FR CII D16B - Flux 2'!$A95:$R350,8,FALSE)=0,"",VLOOKUP($A86,'Factur-X FR CII D16B - Flux 2'!$A95:$R350,8,FALSE))</f>
        <v>TEXTE</v>
      </c>
      <c r="I86" s="28">
        <f xml:space="preserve"> IF(VLOOKUP($A86,'Factur-X FR CII D16B - Flux 2'!$A95:$R350,9,FALSE)=0,"",VLOOKUP($A86,'Factur-X FR CII D16B - Flux 2'!$A95:$R350,9,FALSE))</f>
        <v>40</v>
      </c>
      <c r="J86" s="28" t="str">
        <f xml:space="preserve"> IF(VLOOKUP($A86,'Factur-X FR CII D16B - Flux 2'!$A95:$R350,10,FALSE)=0,"",VLOOKUP($A86,'Factur-X FR CII D16B - Flux 2'!$A95:$R350,10,FALSE))</f>
        <v/>
      </c>
      <c r="K86" s="174" t="str">
        <f xml:space="preserve"> IF(VLOOKUP($A86,'Factur-X FR CII D16B - Flux 2'!$A95:$R350,11,FALSE)=0,"",VLOOKUP($A86,'Factur-X FR CII D16B - Flux 2'!$A95:$R350,11,FALSE))</f>
        <v/>
      </c>
      <c r="L86" s="158" t="str">
        <f xml:space="preserve"> IF(VLOOKUP($A86,'Factur-X FR CII D16B - Flux 2'!$A95:$R350,12,FALSE)=0,"",VLOOKUP($A86,'Factur-X FR CII D16B - Flux 2'!$A95:$R350,12,FALSE))</f>
        <v>Nom d'un article.</v>
      </c>
      <c r="M86" s="158" t="str">
        <f xml:space="preserve"> IF(VLOOKUP($A86,'Factur-X FR CII D16B - Flux 2'!$A95:$R350,13,FALSE)=0,"",VLOOKUP($A86,'Factur-X FR CII D16B - Flux 2'!$A95:$R350,13,FALSE))</f>
        <v/>
      </c>
      <c r="N86" s="137" t="str">
        <f>IF(ISERROR(VLOOKUP($A86,'B2B - Flux 1 - UBL'!$A$6:$O892,15,FALSE)),"",VLOOKUP($A86,'B2B - Flux 1 - UBL'!$A$6:$O892,15,FALSE))</f>
        <v>CIBLE</v>
      </c>
      <c r="O86" s="144" t="str">
        <f xml:space="preserve"> IF(VLOOKUP($A86,'Factur-X FR CII D16B - Flux 2'!$A95:$R350,14,FALSE)=0,"",VLOOKUP($A86,'Factur-X FR CII D16B - Flux 2'!$A95:$R350,14,FALSE))</f>
        <v>P1.02</v>
      </c>
      <c r="P86" s="144" t="str">
        <f xml:space="preserve"> IF(VLOOKUP($A86,'Factur-X FR CII D16B - Flux 2'!$A95:$R350,15,FALSE)=0,"",VLOOKUP($A86,'Factur-X FR CII D16B - Flux 2'!$A95:$R350,15,FALSE))</f>
        <v/>
      </c>
      <c r="Q86" s="22" t="str">
        <f xml:space="preserve"> IF(VLOOKUP($A86,'Factur-X FR CII D16B - Flux 2'!$A95:$R350,16,FALSE)=0,"",VLOOKUP($A86,'Factur-X FR CII D16B - Flux 2'!$A95:$R350,16,FALSE))</f>
        <v>BR-25</v>
      </c>
      <c r="R86" s="158" t="str">
        <f xml:space="preserve"> IF(VLOOKUP($A86,'Factur-X FR CII D16B - Flux 2'!$A95:$R350,17,FALSE)=0,"",VLOOKUP($A86,'Factur-X FR CII D16B - Flux 2'!$A95:$R350,17,FALSE))</f>
        <v/>
      </c>
    </row>
  </sheetData>
  <autoFilter ref="A4:R86"/>
  <mergeCells count="1">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Notice </vt:lpstr>
      <vt:lpstr>Version</vt:lpstr>
      <vt:lpstr>B2B - Flux 2 - UBL</vt:lpstr>
      <vt:lpstr>B2B - Flux 1 - UBL</vt:lpstr>
      <vt:lpstr>B2B - Flux 2 - CII</vt:lpstr>
      <vt:lpstr>B2B - Flux 1 - CII</vt:lpstr>
      <vt:lpstr>Factur-X FR CII D16B - Flux 2</vt:lpstr>
      <vt:lpstr>Factur-X FR CII D16B - Flux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Khalid RAIHANE</cp:lastModifiedBy>
  <cp:revision>7</cp:revision>
  <dcterms:created xsi:type="dcterms:W3CDTF">2019-12-18T13:22:28Z</dcterms:created>
  <dcterms:modified xsi:type="dcterms:W3CDTF">2021-12-30T13:12:17Z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